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tn-file02\dept\Engineering\Engineering Share\Barry Nixon\CMRT - RMI EMRT Reports\"/>
    </mc:Choice>
  </mc:AlternateContent>
  <xr:revisionPtr revIDLastSave="0" documentId="13_ncr:1_{C1FDBAC7-76F7-4299-9720-FC1B31A33F3E}"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920" yWindow="-105"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externalReferences>
    <externalReference r:id="rId13"/>
  </externalReferences>
  <definedNames>
    <definedName name="_xlnm._FilterDatabase" localSheetId="9" hidden="1">L!$A$1:$I$367</definedName>
    <definedName name="_xlnm._FilterDatabase" localSheetId="4" hidden="1">'Smelter List'!$A$4:$AI$4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 i="5" l="1"/>
  <c r="X9" i="5"/>
  <c r="V9" i="5"/>
  <c r="S9" i="5"/>
  <c r="T9" i="5"/>
  <c r="AB8" i="5"/>
  <c r="X8" i="5"/>
  <c r="V8" i="5"/>
  <c r="S8" i="5"/>
  <c r="T8" i="5"/>
  <c r="AB7" i="5"/>
  <c r="X7" i="5"/>
  <c r="V7" i="5"/>
  <c r="S7" i="5"/>
  <c r="T7" i="5"/>
  <c r="AB6" i="5"/>
  <c r="X6" i="5"/>
  <c r="V6" i="5"/>
  <c r="S6" i="5"/>
  <c r="T6" i="5"/>
  <c r="A131"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AB2500" i="5"/>
  <c r="C2501" i="5"/>
  <c r="AB2501" i="5"/>
  <c r="C2502" i="5"/>
  <c r="AB2502" i="5"/>
  <c r="C2503" i="5"/>
  <c r="AB2503" i="5"/>
  <c r="V2500" i="5"/>
  <c r="E2500" i="5"/>
  <c r="X2500" i="5"/>
  <c r="V2501" i="5"/>
  <c r="E2501" i="5"/>
  <c r="X2501" i="5"/>
  <c r="V2502" i="5"/>
  <c r="E2502" i="5"/>
  <c r="X2502" i="5"/>
  <c r="V2503" i="5"/>
  <c r="E2503" i="5"/>
  <c r="X2503" i="5"/>
  <c r="B2500" i="5"/>
  <c r="T2500" i="5"/>
  <c r="B2501" i="5"/>
  <c r="T2501" i="5"/>
  <c r="B2502" i="5"/>
  <c r="T2502" i="5"/>
  <c r="B2503" i="5"/>
  <c r="T2503" i="5"/>
  <c r="S2500" i="5"/>
  <c r="S2501" i="5"/>
  <c r="S2502" i="5"/>
  <c r="S2503" i="5"/>
  <c r="R2500" i="5"/>
  <c r="R2501" i="5"/>
  <c r="R2502" i="5"/>
  <c r="R2503" i="5"/>
  <c r="C2499" i="5"/>
  <c r="V2499" i="5"/>
  <c r="J2499" i="5"/>
  <c r="J2500" i="5"/>
  <c r="J2501" i="5"/>
  <c r="J2502" i="5"/>
  <c r="J2503" i="5"/>
  <c r="I2499" i="5"/>
  <c r="I2500" i="5"/>
  <c r="I2501" i="5"/>
  <c r="I2502" i="5"/>
  <c r="I2503" i="5"/>
  <c r="H2499" i="5"/>
  <c r="H2500" i="5"/>
  <c r="H2501" i="5"/>
  <c r="H2502" i="5"/>
  <c r="H2503" i="5"/>
  <c r="F2500" i="5"/>
  <c r="G2500" i="5"/>
  <c r="F2501" i="5"/>
  <c r="G2501" i="5"/>
  <c r="F2502" i="5"/>
  <c r="G2502" i="5"/>
  <c r="F2503"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C12" i="5"/>
  <c r="AB12" i="5"/>
  <c r="V12" i="5"/>
  <c r="E12" i="5"/>
  <c r="X12" i="5"/>
  <c r="B12" i="5"/>
  <c r="T12" i="5"/>
  <c r="S12" i="5"/>
  <c r="R12" i="5"/>
  <c r="J12" i="5"/>
  <c r="I12" i="5"/>
  <c r="H12" i="5"/>
  <c r="G12" i="5"/>
  <c r="F12" i="5"/>
  <c r="C11" i="5"/>
  <c r="AB11" i="5"/>
  <c r="V11" i="5"/>
  <c r="E11" i="5"/>
  <c r="X11" i="5"/>
  <c r="B11" i="5"/>
  <c r="T11" i="5"/>
  <c r="S11" i="5"/>
  <c r="R11" i="5"/>
  <c r="J11" i="5"/>
  <c r="I11" i="5"/>
  <c r="H11" i="5"/>
  <c r="G11" i="5"/>
  <c r="F11" i="5"/>
  <c r="E4" i="8"/>
  <c r="C10" i="5"/>
  <c r="B10" i="5"/>
  <c r="AB10" i="5"/>
  <c r="V10" i="5"/>
  <c r="E10" i="5"/>
  <c r="X10" i="5"/>
  <c r="J10" i="5"/>
  <c r="S10" i="5"/>
  <c r="T10" i="5"/>
  <c r="R10" i="5"/>
  <c r="I10" i="5"/>
  <c r="H10" i="5"/>
  <c r="G10" i="5"/>
  <c r="F10" i="5"/>
  <c r="AB5" i="5"/>
  <c r="V5" i="5"/>
  <c r="E5" i="5"/>
  <c r="X5" i="5"/>
  <c r="J5" i="5"/>
  <c r="S5" i="5"/>
  <c r="T5" i="5"/>
  <c r="R5" i="5"/>
  <c r="I5" i="5"/>
  <c r="H5" i="5"/>
  <c r="G5" i="5"/>
  <c r="F5" i="5"/>
  <c r="B18" i="5"/>
  <c r="C18"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F112" i="6"/>
  <c r="B30" i="4"/>
  <c r="G7" i="6"/>
  <c r="B111" i="6"/>
  <c r="B110" i="6"/>
  <c r="B109" i="6"/>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B39" i="6"/>
  <c r="B37" i="6"/>
  <c r="B36" i="6"/>
  <c r="B35" i="6"/>
  <c r="B34" i="6"/>
  <c r="B33" i="6"/>
  <c r="B32" i="6"/>
  <c r="B31" i="6"/>
  <c r="B30" i="6"/>
  <c r="B29" i="6"/>
  <c r="B28" i="6"/>
  <c r="B26" i="6"/>
  <c r="B25" i="6"/>
  <c r="B24" i="6"/>
  <c r="B23" i="6"/>
  <c r="B22" i="6"/>
  <c r="B21" i="6"/>
  <c r="B20" i="6"/>
  <c r="B19" i="6"/>
  <c r="B18" i="6"/>
  <c r="B17" i="6"/>
  <c r="B15" i="6"/>
  <c r="B13" i="6"/>
  <c r="B12" i="6"/>
  <c r="B11" i="6"/>
  <c r="B10" i="6"/>
  <c r="B9" i="6"/>
  <c r="B6" i="6"/>
  <c r="B4" i="6"/>
  <c r="O30" i="4"/>
  <c r="P54" i="4"/>
  <c r="B137" i="4"/>
  <c r="A111" i="6"/>
  <c r="B135" i="4"/>
  <c r="A110" i="6"/>
  <c r="B133" i="4"/>
  <c r="A109" i="6"/>
  <c r="B131" i="4"/>
  <c r="A108" i="6"/>
  <c r="B120" i="4"/>
  <c r="A98" i="6"/>
  <c r="B119" i="4"/>
  <c r="A97" i="6"/>
  <c r="B117" i="4"/>
  <c r="A95" i="6"/>
  <c r="B115" i="4"/>
  <c r="A94" i="6"/>
  <c r="B114" i="4"/>
  <c r="A93" i="6"/>
  <c r="B102" i="4"/>
  <c r="A83" i="6"/>
  <c r="P53" i="4"/>
  <c r="B90" i="4"/>
  <c r="A72" i="6"/>
  <c r="B78" i="4"/>
  <c r="A61" i="6"/>
  <c r="B66" i="4"/>
  <c r="A50" i="6"/>
  <c r="B54" i="4"/>
  <c r="A39" i="6"/>
  <c r="P42" i="4"/>
  <c r="B42" i="4"/>
  <c r="A28" i="6"/>
  <c r="P41" i="4"/>
  <c r="A17" i="6"/>
  <c r="B29" i="4"/>
  <c r="A16" i="6"/>
  <c r="B26" i="4"/>
  <c r="A15" i="6"/>
  <c r="B24" i="4"/>
  <c r="A13" i="6"/>
  <c r="B22" i="4"/>
  <c r="A12" i="6"/>
  <c r="B21" i="4"/>
  <c r="A11" i="6"/>
  <c r="B20" i="4"/>
  <c r="A10" i="6"/>
  <c r="B19" i="4"/>
  <c r="A9" i="6"/>
  <c r="A8" i="6"/>
  <c r="B12" i="4"/>
  <c r="A7" i="6"/>
  <c r="B10" i="4"/>
  <c r="A6" i="6"/>
  <c r="B9" i="4"/>
  <c r="A5" i="6"/>
  <c r="A139" i="4"/>
  <c r="B138" i="4"/>
  <c r="I114" i="4"/>
  <c r="H114" i="4"/>
  <c r="G29" i="4"/>
  <c r="G114" i="4"/>
  <c r="D29" i="4"/>
  <c r="D114" i="4"/>
  <c r="B113" i="4"/>
  <c r="H101" i="4"/>
  <c r="G101" i="4"/>
  <c r="D101" i="4"/>
  <c r="G89" i="4"/>
  <c r="D89" i="4"/>
  <c r="G77" i="4"/>
  <c r="D77" i="4"/>
  <c r="G65" i="4"/>
  <c r="D65" i="4"/>
  <c r="G53" i="4"/>
  <c r="D53" i="4"/>
  <c r="S51" i="4"/>
  <c r="T51" i="4"/>
  <c r="U51" i="4"/>
  <c r="V51" i="4"/>
  <c r="W51" i="4"/>
  <c r="X51" i="4"/>
  <c r="Y51" i="4"/>
  <c r="Z51" i="4"/>
  <c r="AA51" i="4"/>
  <c r="AB51" i="4"/>
  <c r="AC51" i="4"/>
  <c r="S50" i="4"/>
  <c r="T50" i="4"/>
  <c r="U50" i="4"/>
  <c r="V50" i="4"/>
  <c r="W50" i="4"/>
  <c r="X50" i="4"/>
  <c r="Y50" i="4"/>
  <c r="Z50" i="4"/>
  <c r="AA50" i="4"/>
  <c r="AB50" i="4"/>
  <c r="AC50" i="4"/>
  <c r="S49" i="4"/>
  <c r="T49" i="4"/>
  <c r="U49" i="4"/>
  <c r="V49" i="4"/>
  <c r="W49" i="4"/>
  <c r="X49" i="4"/>
  <c r="Y49" i="4"/>
  <c r="Z49" i="4"/>
  <c r="AA49" i="4"/>
  <c r="AB49" i="4"/>
  <c r="AC49" i="4"/>
  <c r="S48" i="4"/>
  <c r="T48" i="4"/>
  <c r="U48" i="4"/>
  <c r="V48" i="4"/>
  <c r="W48" i="4"/>
  <c r="X48" i="4"/>
  <c r="Y48" i="4"/>
  <c r="Z48" i="4"/>
  <c r="AA48" i="4"/>
  <c r="AB48" i="4"/>
  <c r="AC48" i="4"/>
  <c r="S47" i="4"/>
  <c r="S46" i="4"/>
  <c r="T47" i="4"/>
  <c r="U47" i="4"/>
  <c r="T46" i="4"/>
  <c r="S45" i="4"/>
  <c r="S44" i="4"/>
  <c r="T45" i="4"/>
  <c r="U46" i="4"/>
  <c r="V47" i="4"/>
  <c r="W47" i="4"/>
  <c r="V46" i="4"/>
  <c r="U45" i="4"/>
  <c r="T44" i="4"/>
  <c r="S43" i="4"/>
  <c r="S42" i="4"/>
  <c r="T43" i="4"/>
  <c r="U44" i="4"/>
  <c r="V45" i="4"/>
  <c r="W46" i="4"/>
  <c r="X47" i="4"/>
  <c r="Y47" i="4"/>
  <c r="X46" i="4"/>
  <c r="W45" i="4"/>
  <c r="V44" i="4"/>
  <c r="U43" i="4"/>
  <c r="T42" i="4"/>
  <c r="U42" i="4"/>
  <c r="V43" i="4"/>
  <c r="W44" i="4"/>
  <c r="X45" i="4"/>
  <c r="Y46" i="4"/>
  <c r="Z47" i="4"/>
  <c r="AA47" i="4"/>
  <c r="Z46" i="4"/>
  <c r="Y45" i="4"/>
  <c r="X44" i="4"/>
  <c r="W43" i="4"/>
  <c r="V42" i="4"/>
  <c r="W42" i="4"/>
  <c r="X43" i="4"/>
  <c r="Y44" i="4"/>
  <c r="Z45" i="4"/>
  <c r="AA46" i="4"/>
  <c r="AB47" i="4"/>
  <c r="AC47" i="4"/>
  <c r="AB46" i="4"/>
  <c r="AA45" i="4"/>
  <c r="Z44" i="4"/>
  <c r="Y43" i="4"/>
  <c r="X42" i="4"/>
  <c r="Y42" i="4"/>
  <c r="Z43" i="4"/>
  <c r="AA44" i="4"/>
  <c r="AB45" i="4"/>
  <c r="AC46" i="4"/>
  <c r="AC45" i="4"/>
  <c r="AB44" i="4"/>
  <c r="AA43" i="4"/>
  <c r="Z42" i="4"/>
  <c r="AA42" i="4"/>
  <c r="AB43" i="4"/>
  <c r="AC44" i="4"/>
  <c r="AC43" i="4"/>
  <c r="AB42" i="4"/>
  <c r="AC42" i="4"/>
  <c r="G41" i="4"/>
  <c r="D41"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J75" i="6"/>
  <c r="J73" i="6"/>
  <c r="C4" i="5"/>
  <c r="C13" i="5"/>
  <c r="C14" i="5"/>
  <c r="C15" i="5"/>
  <c r="C16" i="5"/>
  <c r="C17"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504" i="5"/>
  <c r="F124" i="6"/>
  <c r="D4" i="5"/>
  <c r="E4" i="5"/>
  <c r="B13" i="5"/>
  <c r="V13" i="5"/>
  <c r="E13" i="5"/>
  <c r="B14" i="5"/>
  <c r="V14" i="5"/>
  <c r="E14" i="5"/>
  <c r="B15" i="5"/>
  <c r="V15" i="5"/>
  <c r="E15" i="5"/>
  <c r="B16" i="5"/>
  <c r="V16" i="5"/>
  <c r="E16" i="5"/>
  <c r="B17" i="5"/>
  <c r="V17" i="5"/>
  <c r="E17" i="5"/>
  <c r="V18" i="5"/>
  <c r="E18" i="5"/>
  <c r="B19" i="5"/>
  <c r="V19" i="5"/>
  <c r="E19" i="5"/>
  <c r="B20" i="5"/>
  <c r="V20" i="5"/>
  <c r="E20" i="5"/>
  <c r="B21" i="5"/>
  <c r="V21" i="5"/>
  <c r="E21" i="5"/>
  <c r="B22" i="5"/>
  <c r="V22" i="5"/>
  <c r="E22" i="5"/>
  <c r="B23" i="5"/>
  <c r="V23" i="5"/>
  <c r="E23" i="5"/>
  <c r="B24" i="5"/>
  <c r="V24" i="5"/>
  <c r="E24" i="5"/>
  <c r="B25" i="5"/>
  <c r="V25" i="5"/>
  <c r="E25" i="5"/>
  <c r="B26" i="5"/>
  <c r="V26" i="5"/>
  <c r="E26" i="5"/>
  <c r="B27" i="5"/>
  <c r="V27" i="5"/>
  <c r="E27" i="5"/>
  <c r="B28" i="5"/>
  <c r="V28" i="5"/>
  <c r="E28" i="5"/>
  <c r="B29" i="5"/>
  <c r="V29" i="5"/>
  <c r="E29" i="5"/>
  <c r="B30" i="5"/>
  <c r="V30" i="5"/>
  <c r="E30" i="5"/>
  <c r="B31" i="5"/>
  <c r="V31" i="5"/>
  <c r="E31" i="5"/>
  <c r="B32" i="5"/>
  <c r="V32" i="5"/>
  <c r="E32" i="5"/>
  <c r="B33" i="5"/>
  <c r="V33" i="5"/>
  <c r="E33" i="5"/>
  <c r="B34" i="5"/>
  <c r="V34" i="5"/>
  <c r="E34" i="5"/>
  <c r="B35" i="5"/>
  <c r="V35" i="5"/>
  <c r="E35" i="5"/>
  <c r="B36" i="5"/>
  <c r="V36" i="5"/>
  <c r="E36" i="5"/>
  <c r="B37" i="5"/>
  <c r="V37" i="5"/>
  <c r="E37" i="5"/>
  <c r="B38" i="5"/>
  <c r="V38" i="5"/>
  <c r="E38" i="5"/>
  <c r="B39" i="5"/>
  <c r="V39" i="5"/>
  <c r="E39" i="5"/>
  <c r="B40" i="5"/>
  <c r="V40" i="5"/>
  <c r="E40" i="5"/>
  <c r="B41" i="5"/>
  <c r="V41" i="5"/>
  <c r="E41" i="5"/>
  <c r="B42" i="5"/>
  <c r="V42" i="5"/>
  <c r="E42" i="5"/>
  <c r="B43" i="5"/>
  <c r="V43" i="5"/>
  <c r="E43" i="5"/>
  <c r="B44" i="5"/>
  <c r="V44" i="5"/>
  <c r="E44" i="5"/>
  <c r="B45" i="5"/>
  <c r="V45" i="5"/>
  <c r="E45" i="5"/>
  <c r="B46" i="5"/>
  <c r="V46" i="5"/>
  <c r="E46" i="5"/>
  <c r="B47" i="5"/>
  <c r="V47" i="5"/>
  <c r="E47" i="5"/>
  <c r="B48" i="5"/>
  <c r="V48" i="5"/>
  <c r="E48" i="5"/>
  <c r="B49" i="5"/>
  <c r="V49" i="5"/>
  <c r="E49" i="5"/>
  <c r="B50" i="5"/>
  <c r="V50" i="5"/>
  <c r="E50" i="5"/>
  <c r="B51" i="5"/>
  <c r="V51" i="5"/>
  <c r="E51" i="5"/>
  <c r="B52" i="5"/>
  <c r="V52" i="5"/>
  <c r="E52" i="5"/>
  <c r="B53" i="5"/>
  <c r="V53" i="5"/>
  <c r="E53" i="5"/>
  <c r="B54" i="5"/>
  <c r="V54" i="5"/>
  <c r="E54" i="5"/>
  <c r="B55" i="5"/>
  <c r="V55" i="5"/>
  <c r="E55" i="5"/>
  <c r="B56" i="5"/>
  <c r="V56" i="5"/>
  <c r="E56" i="5"/>
  <c r="B57" i="5"/>
  <c r="V57" i="5"/>
  <c r="E57" i="5"/>
  <c r="B58" i="5"/>
  <c r="V58" i="5"/>
  <c r="E58" i="5"/>
  <c r="B59" i="5"/>
  <c r="V59" i="5"/>
  <c r="E59" i="5"/>
  <c r="B60" i="5"/>
  <c r="V60" i="5"/>
  <c r="E60" i="5"/>
  <c r="B61" i="5"/>
  <c r="V61" i="5"/>
  <c r="E61" i="5"/>
  <c r="B62" i="5"/>
  <c r="V62" i="5"/>
  <c r="E62" i="5"/>
  <c r="B63" i="5"/>
  <c r="V63" i="5"/>
  <c r="E63" i="5"/>
  <c r="B64" i="5"/>
  <c r="V64" i="5"/>
  <c r="E64" i="5"/>
  <c r="B65" i="5"/>
  <c r="V65" i="5"/>
  <c r="E65" i="5"/>
  <c r="B66" i="5"/>
  <c r="V66" i="5"/>
  <c r="E66" i="5"/>
  <c r="B67" i="5"/>
  <c r="V67" i="5"/>
  <c r="E67" i="5"/>
  <c r="B68" i="5"/>
  <c r="V68" i="5"/>
  <c r="E68" i="5"/>
  <c r="B69" i="5"/>
  <c r="V69" i="5"/>
  <c r="E69" i="5"/>
  <c r="B70" i="5"/>
  <c r="V70" i="5"/>
  <c r="E70" i="5"/>
  <c r="B71" i="5"/>
  <c r="V71" i="5"/>
  <c r="E71" i="5"/>
  <c r="B72" i="5"/>
  <c r="V72" i="5"/>
  <c r="E72" i="5"/>
  <c r="B73" i="5"/>
  <c r="V73" i="5"/>
  <c r="E73" i="5"/>
  <c r="B74" i="5"/>
  <c r="V74" i="5"/>
  <c r="E74" i="5"/>
  <c r="B75" i="5"/>
  <c r="V75" i="5"/>
  <c r="E75" i="5"/>
  <c r="B76" i="5"/>
  <c r="V76" i="5"/>
  <c r="E76" i="5"/>
  <c r="B77" i="5"/>
  <c r="V77" i="5"/>
  <c r="E77" i="5"/>
  <c r="B78" i="5"/>
  <c r="V78" i="5"/>
  <c r="E78" i="5"/>
  <c r="B79" i="5"/>
  <c r="V79" i="5"/>
  <c r="E79" i="5"/>
  <c r="B80" i="5"/>
  <c r="V80" i="5"/>
  <c r="E80" i="5"/>
  <c r="B81" i="5"/>
  <c r="V81" i="5"/>
  <c r="E81" i="5"/>
  <c r="B82" i="5"/>
  <c r="V82" i="5"/>
  <c r="E82" i="5"/>
  <c r="B83" i="5"/>
  <c r="V83" i="5"/>
  <c r="E83" i="5"/>
  <c r="B84" i="5"/>
  <c r="V84" i="5"/>
  <c r="E84" i="5"/>
  <c r="B85" i="5"/>
  <c r="V85" i="5"/>
  <c r="E85" i="5"/>
  <c r="B86" i="5"/>
  <c r="V86" i="5"/>
  <c r="E86" i="5"/>
  <c r="B87" i="5"/>
  <c r="V87" i="5"/>
  <c r="E87" i="5"/>
  <c r="B88" i="5"/>
  <c r="V88" i="5"/>
  <c r="E88" i="5"/>
  <c r="B89" i="5"/>
  <c r="V89" i="5"/>
  <c r="E89" i="5"/>
  <c r="B90" i="5"/>
  <c r="V90" i="5"/>
  <c r="E90" i="5"/>
  <c r="B91" i="5"/>
  <c r="V91" i="5"/>
  <c r="E91" i="5"/>
  <c r="B92" i="5"/>
  <c r="V92" i="5"/>
  <c r="E92" i="5"/>
  <c r="B93" i="5"/>
  <c r="V93" i="5"/>
  <c r="E93" i="5"/>
  <c r="B94" i="5"/>
  <c r="V94" i="5"/>
  <c r="E94" i="5"/>
  <c r="B95" i="5"/>
  <c r="V95" i="5"/>
  <c r="E95" i="5"/>
  <c r="B96" i="5"/>
  <c r="V96" i="5"/>
  <c r="E96" i="5"/>
  <c r="B97" i="5"/>
  <c r="V97" i="5"/>
  <c r="E97" i="5"/>
  <c r="B98" i="5"/>
  <c r="V98" i="5"/>
  <c r="E98" i="5"/>
  <c r="B99" i="5"/>
  <c r="V99" i="5"/>
  <c r="E99" i="5"/>
  <c r="B100" i="5"/>
  <c r="V100" i="5"/>
  <c r="E100" i="5"/>
  <c r="B101" i="5"/>
  <c r="V101" i="5"/>
  <c r="E101" i="5"/>
  <c r="B102" i="5"/>
  <c r="V102" i="5"/>
  <c r="E102" i="5"/>
  <c r="B103" i="5"/>
  <c r="V103" i="5"/>
  <c r="E103" i="5"/>
  <c r="B104" i="5"/>
  <c r="V104" i="5"/>
  <c r="E104" i="5"/>
  <c r="B105" i="5"/>
  <c r="V105" i="5"/>
  <c r="E105" i="5"/>
  <c r="B106" i="5"/>
  <c r="V106" i="5"/>
  <c r="E106" i="5"/>
  <c r="B107" i="5"/>
  <c r="V107" i="5"/>
  <c r="E107" i="5"/>
  <c r="B108" i="5"/>
  <c r="V108" i="5"/>
  <c r="E108" i="5"/>
  <c r="B109" i="5"/>
  <c r="V109" i="5"/>
  <c r="E109" i="5"/>
  <c r="B110" i="5"/>
  <c r="V110" i="5"/>
  <c r="E110" i="5"/>
  <c r="B111" i="5"/>
  <c r="V111" i="5"/>
  <c r="E111" i="5"/>
  <c r="B112" i="5"/>
  <c r="V112" i="5"/>
  <c r="E112" i="5"/>
  <c r="B113" i="5"/>
  <c r="V113" i="5"/>
  <c r="E113" i="5"/>
  <c r="B114" i="5"/>
  <c r="V114" i="5"/>
  <c r="E114" i="5"/>
  <c r="B115" i="5"/>
  <c r="V115" i="5"/>
  <c r="E115" i="5"/>
  <c r="B116" i="5"/>
  <c r="V116" i="5"/>
  <c r="E116" i="5"/>
  <c r="B117" i="5"/>
  <c r="V117" i="5"/>
  <c r="E117" i="5"/>
  <c r="B118" i="5"/>
  <c r="V118" i="5"/>
  <c r="E118" i="5"/>
  <c r="B119" i="5"/>
  <c r="V119" i="5"/>
  <c r="E119" i="5"/>
  <c r="B120" i="5"/>
  <c r="V120" i="5"/>
  <c r="E120" i="5"/>
  <c r="B121" i="5"/>
  <c r="V121" i="5"/>
  <c r="E121" i="5"/>
  <c r="B122" i="5"/>
  <c r="V122" i="5"/>
  <c r="E122" i="5"/>
  <c r="B123" i="5"/>
  <c r="V123" i="5"/>
  <c r="E123" i="5"/>
  <c r="B124" i="5"/>
  <c r="V124" i="5"/>
  <c r="E124" i="5"/>
  <c r="B125" i="5"/>
  <c r="V125" i="5"/>
  <c r="E125" i="5"/>
  <c r="B126" i="5"/>
  <c r="V126" i="5"/>
  <c r="E126" i="5"/>
  <c r="B127" i="5"/>
  <c r="V127" i="5"/>
  <c r="E127" i="5"/>
  <c r="B128" i="5"/>
  <c r="V128" i="5"/>
  <c r="E128" i="5"/>
  <c r="B129" i="5"/>
  <c r="V129" i="5"/>
  <c r="E129" i="5"/>
  <c r="B130" i="5"/>
  <c r="V130" i="5"/>
  <c r="E130" i="5"/>
  <c r="B131" i="5"/>
  <c r="V131" i="5"/>
  <c r="E131" i="5"/>
  <c r="B132" i="5"/>
  <c r="V132" i="5"/>
  <c r="E132" i="5"/>
  <c r="B133" i="5"/>
  <c r="V133" i="5"/>
  <c r="E133" i="5"/>
  <c r="B134" i="5"/>
  <c r="V134" i="5"/>
  <c r="E134" i="5"/>
  <c r="B135" i="5"/>
  <c r="V135" i="5"/>
  <c r="E135" i="5"/>
  <c r="B136" i="5"/>
  <c r="V136" i="5"/>
  <c r="E136" i="5"/>
  <c r="B137" i="5"/>
  <c r="V137" i="5"/>
  <c r="E137" i="5"/>
  <c r="B138" i="5"/>
  <c r="V138" i="5"/>
  <c r="E138" i="5"/>
  <c r="B139" i="5"/>
  <c r="V139" i="5"/>
  <c r="E139" i="5"/>
  <c r="B140" i="5"/>
  <c r="V140" i="5"/>
  <c r="E140" i="5"/>
  <c r="B141" i="5"/>
  <c r="V141" i="5"/>
  <c r="E141" i="5"/>
  <c r="B142" i="5"/>
  <c r="V142" i="5"/>
  <c r="E142" i="5"/>
  <c r="B143" i="5"/>
  <c r="V143" i="5"/>
  <c r="E143" i="5"/>
  <c r="B144" i="5"/>
  <c r="V144" i="5"/>
  <c r="E144" i="5"/>
  <c r="B145" i="5"/>
  <c r="V145" i="5"/>
  <c r="E145" i="5"/>
  <c r="B146" i="5"/>
  <c r="V146" i="5"/>
  <c r="E146" i="5"/>
  <c r="B147" i="5"/>
  <c r="V147" i="5"/>
  <c r="E147" i="5"/>
  <c r="B148" i="5"/>
  <c r="V148" i="5"/>
  <c r="E148" i="5"/>
  <c r="B149" i="5"/>
  <c r="V149" i="5"/>
  <c r="E149" i="5"/>
  <c r="B150" i="5"/>
  <c r="V150" i="5"/>
  <c r="E150" i="5"/>
  <c r="B151" i="5"/>
  <c r="V151" i="5"/>
  <c r="E151" i="5"/>
  <c r="B152" i="5"/>
  <c r="V152" i="5"/>
  <c r="E152" i="5"/>
  <c r="B153" i="5"/>
  <c r="V153" i="5"/>
  <c r="E153" i="5"/>
  <c r="B154" i="5"/>
  <c r="V154" i="5"/>
  <c r="E154" i="5"/>
  <c r="V155" i="5"/>
  <c r="E155" i="5"/>
  <c r="V156" i="5"/>
  <c r="E156" i="5"/>
  <c r="B157" i="5"/>
  <c r="V157" i="5"/>
  <c r="E157" i="5"/>
  <c r="B158" i="5"/>
  <c r="V158" i="5"/>
  <c r="E158" i="5"/>
  <c r="B159" i="5"/>
  <c r="V159" i="5"/>
  <c r="E159" i="5"/>
  <c r="B160" i="5"/>
  <c r="V160" i="5"/>
  <c r="E160" i="5"/>
  <c r="B161" i="5"/>
  <c r="V161" i="5"/>
  <c r="E161" i="5"/>
  <c r="B162" i="5"/>
  <c r="V162" i="5"/>
  <c r="E162" i="5"/>
  <c r="B163" i="5"/>
  <c r="V163" i="5"/>
  <c r="E163" i="5"/>
  <c r="B164" i="5"/>
  <c r="V164" i="5"/>
  <c r="E164" i="5"/>
  <c r="B165" i="5"/>
  <c r="V165" i="5"/>
  <c r="E165" i="5"/>
  <c r="B166" i="5"/>
  <c r="V166" i="5"/>
  <c r="E166" i="5"/>
  <c r="B167" i="5"/>
  <c r="V167" i="5"/>
  <c r="E167" i="5"/>
  <c r="B168" i="5"/>
  <c r="V168" i="5"/>
  <c r="E168" i="5"/>
  <c r="B169" i="5"/>
  <c r="V169" i="5"/>
  <c r="E169" i="5"/>
  <c r="B170" i="5"/>
  <c r="V170" i="5"/>
  <c r="E170" i="5"/>
  <c r="B171" i="5"/>
  <c r="V171" i="5"/>
  <c r="E171" i="5"/>
  <c r="B172" i="5"/>
  <c r="V172" i="5"/>
  <c r="E172" i="5"/>
  <c r="B173" i="5"/>
  <c r="V173" i="5"/>
  <c r="E173" i="5"/>
  <c r="B174" i="5"/>
  <c r="V174" i="5"/>
  <c r="E174" i="5"/>
  <c r="B175" i="5"/>
  <c r="V175" i="5"/>
  <c r="E175" i="5"/>
  <c r="B176" i="5"/>
  <c r="V176" i="5"/>
  <c r="E176" i="5"/>
  <c r="B177" i="5"/>
  <c r="V177" i="5"/>
  <c r="E177" i="5"/>
  <c r="B178" i="5"/>
  <c r="V178" i="5"/>
  <c r="E178" i="5"/>
  <c r="B179" i="5"/>
  <c r="V179" i="5"/>
  <c r="E179" i="5"/>
  <c r="B180" i="5"/>
  <c r="V180" i="5"/>
  <c r="E180" i="5"/>
  <c r="B181" i="5"/>
  <c r="V181" i="5"/>
  <c r="E181" i="5"/>
  <c r="B182" i="5"/>
  <c r="V182" i="5"/>
  <c r="E182" i="5"/>
  <c r="B183" i="5"/>
  <c r="V183" i="5"/>
  <c r="E183" i="5"/>
  <c r="B184" i="5"/>
  <c r="V184" i="5"/>
  <c r="E184" i="5"/>
  <c r="B185" i="5"/>
  <c r="V185" i="5"/>
  <c r="E185" i="5"/>
  <c r="B186" i="5"/>
  <c r="V186" i="5"/>
  <c r="E186" i="5"/>
  <c r="B187" i="5"/>
  <c r="V187" i="5"/>
  <c r="E187" i="5"/>
  <c r="B188" i="5"/>
  <c r="V188" i="5"/>
  <c r="E188" i="5"/>
  <c r="B189" i="5"/>
  <c r="V189" i="5"/>
  <c r="E189" i="5"/>
  <c r="V190" i="5"/>
  <c r="E190" i="5"/>
  <c r="V191" i="5"/>
  <c r="E191" i="5"/>
  <c r="B192" i="5"/>
  <c r="V192" i="5"/>
  <c r="E192" i="5"/>
  <c r="B193" i="5"/>
  <c r="V193" i="5"/>
  <c r="E193" i="5"/>
  <c r="B194" i="5"/>
  <c r="V194" i="5"/>
  <c r="E194" i="5"/>
  <c r="B195" i="5"/>
  <c r="V195" i="5"/>
  <c r="E195" i="5"/>
  <c r="B196" i="5"/>
  <c r="V196" i="5"/>
  <c r="E196" i="5"/>
  <c r="B197" i="5"/>
  <c r="V197" i="5"/>
  <c r="E197" i="5"/>
  <c r="B198" i="5"/>
  <c r="V198" i="5"/>
  <c r="E198" i="5"/>
  <c r="B199" i="5"/>
  <c r="V199" i="5"/>
  <c r="E199" i="5"/>
  <c r="B200" i="5"/>
  <c r="V200" i="5"/>
  <c r="E200" i="5"/>
  <c r="B201" i="5"/>
  <c r="V201" i="5"/>
  <c r="E201" i="5"/>
  <c r="B202" i="5"/>
  <c r="V202" i="5"/>
  <c r="E202" i="5"/>
  <c r="B203" i="5"/>
  <c r="V203" i="5"/>
  <c r="E203" i="5"/>
  <c r="B204" i="5"/>
  <c r="V204" i="5"/>
  <c r="E204" i="5"/>
  <c r="B205" i="5"/>
  <c r="V205" i="5"/>
  <c r="E205" i="5"/>
  <c r="B206" i="5"/>
  <c r="V206" i="5"/>
  <c r="E206" i="5"/>
  <c r="B207" i="5"/>
  <c r="V207" i="5"/>
  <c r="E207" i="5"/>
  <c r="B208" i="5"/>
  <c r="V208" i="5"/>
  <c r="E208" i="5"/>
  <c r="B209" i="5"/>
  <c r="V209" i="5"/>
  <c r="E209" i="5"/>
  <c r="B210" i="5"/>
  <c r="V210" i="5"/>
  <c r="E210" i="5"/>
  <c r="B211" i="5"/>
  <c r="V211" i="5"/>
  <c r="E211" i="5"/>
  <c r="B212" i="5"/>
  <c r="V212" i="5"/>
  <c r="E212" i="5"/>
  <c r="B213" i="5"/>
  <c r="V213" i="5"/>
  <c r="E213" i="5"/>
  <c r="B214" i="5"/>
  <c r="V214" i="5"/>
  <c r="E214" i="5"/>
  <c r="B215" i="5"/>
  <c r="V215" i="5"/>
  <c r="E215" i="5"/>
  <c r="B216" i="5"/>
  <c r="V216" i="5"/>
  <c r="E216" i="5"/>
  <c r="B217" i="5"/>
  <c r="V217" i="5"/>
  <c r="E217" i="5"/>
  <c r="B218" i="5"/>
  <c r="V218" i="5"/>
  <c r="E218" i="5"/>
  <c r="B219" i="5"/>
  <c r="V219" i="5"/>
  <c r="E219" i="5"/>
  <c r="B220" i="5"/>
  <c r="V220" i="5"/>
  <c r="E220" i="5"/>
  <c r="B221" i="5"/>
  <c r="V221" i="5"/>
  <c r="E221" i="5"/>
  <c r="B222" i="5"/>
  <c r="V222" i="5"/>
  <c r="E222" i="5"/>
  <c r="B223" i="5"/>
  <c r="V223" i="5"/>
  <c r="E223" i="5"/>
  <c r="B224" i="5"/>
  <c r="V224" i="5"/>
  <c r="E224" i="5"/>
  <c r="B225" i="5"/>
  <c r="V225" i="5"/>
  <c r="E225" i="5"/>
  <c r="B226" i="5"/>
  <c r="V226" i="5"/>
  <c r="E226" i="5"/>
  <c r="B227" i="5"/>
  <c r="V227" i="5"/>
  <c r="E227" i="5"/>
  <c r="B228" i="5"/>
  <c r="V228" i="5"/>
  <c r="E228" i="5"/>
  <c r="B229" i="5"/>
  <c r="V229" i="5"/>
  <c r="E229" i="5"/>
  <c r="B230" i="5"/>
  <c r="V230" i="5"/>
  <c r="E230" i="5"/>
  <c r="B231" i="5"/>
  <c r="V231" i="5"/>
  <c r="E231" i="5"/>
  <c r="B232" i="5"/>
  <c r="V232" i="5"/>
  <c r="E232" i="5"/>
  <c r="B233" i="5"/>
  <c r="V233" i="5"/>
  <c r="E233" i="5"/>
  <c r="B234" i="5"/>
  <c r="V234" i="5"/>
  <c r="E234" i="5"/>
  <c r="B235" i="5"/>
  <c r="V235" i="5"/>
  <c r="E235" i="5"/>
  <c r="B236" i="5"/>
  <c r="V236" i="5"/>
  <c r="E236" i="5"/>
  <c r="B237" i="5"/>
  <c r="V237" i="5"/>
  <c r="E237" i="5"/>
  <c r="B238" i="5"/>
  <c r="V238" i="5"/>
  <c r="E238" i="5"/>
  <c r="B239" i="5"/>
  <c r="V239" i="5"/>
  <c r="E239" i="5"/>
  <c r="B240" i="5"/>
  <c r="V240" i="5"/>
  <c r="E240" i="5"/>
  <c r="B241" i="5"/>
  <c r="V241" i="5"/>
  <c r="E241" i="5"/>
  <c r="B242" i="5"/>
  <c r="V242" i="5"/>
  <c r="E242" i="5"/>
  <c r="B243" i="5"/>
  <c r="V243" i="5"/>
  <c r="E243" i="5"/>
  <c r="B244" i="5"/>
  <c r="V244" i="5"/>
  <c r="E244" i="5"/>
  <c r="B245" i="5"/>
  <c r="V245" i="5"/>
  <c r="E245" i="5"/>
  <c r="B246" i="5"/>
  <c r="V246" i="5"/>
  <c r="E246" i="5"/>
  <c r="B247" i="5"/>
  <c r="V247" i="5"/>
  <c r="E247" i="5"/>
  <c r="B248" i="5"/>
  <c r="V248" i="5"/>
  <c r="E248" i="5"/>
  <c r="B249" i="5"/>
  <c r="V249" i="5"/>
  <c r="E249" i="5"/>
  <c r="B250" i="5"/>
  <c r="V250" i="5"/>
  <c r="E250" i="5"/>
  <c r="B251" i="5"/>
  <c r="V251" i="5"/>
  <c r="E251" i="5"/>
  <c r="B252" i="5"/>
  <c r="V252" i="5"/>
  <c r="E252" i="5"/>
  <c r="B253" i="5"/>
  <c r="V253" i="5"/>
  <c r="E253" i="5"/>
  <c r="B254" i="5"/>
  <c r="V254" i="5"/>
  <c r="E254" i="5"/>
  <c r="B255" i="5"/>
  <c r="V255" i="5"/>
  <c r="E255" i="5"/>
  <c r="B256" i="5"/>
  <c r="V256" i="5"/>
  <c r="E256" i="5"/>
  <c r="B257" i="5"/>
  <c r="V257" i="5"/>
  <c r="E257" i="5"/>
  <c r="B258" i="5"/>
  <c r="V258" i="5"/>
  <c r="E258" i="5"/>
  <c r="B259" i="5"/>
  <c r="V259" i="5"/>
  <c r="E259" i="5"/>
  <c r="B260" i="5"/>
  <c r="V260" i="5"/>
  <c r="E260" i="5"/>
  <c r="B261" i="5"/>
  <c r="V261" i="5"/>
  <c r="E261" i="5"/>
  <c r="B262" i="5"/>
  <c r="V262" i="5"/>
  <c r="E262" i="5"/>
  <c r="B263" i="5"/>
  <c r="V263" i="5"/>
  <c r="E263" i="5"/>
  <c r="B264" i="5"/>
  <c r="V264" i="5"/>
  <c r="E264" i="5"/>
  <c r="B265" i="5"/>
  <c r="V265" i="5"/>
  <c r="E265" i="5"/>
  <c r="B266" i="5"/>
  <c r="V266" i="5"/>
  <c r="E266" i="5"/>
  <c r="B267" i="5"/>
  <c r="V267" i="5"/>
  <c r="E267" i="5"/>
  <c r="B268" i="5"/>
  <c r="V268" i="5"/>
  <c r="E268" i="5"/>
  <c r="B269" i="5"/>
  <c r="V269" i="5"/>
  <c r="E269" i="5"/>
  <c r="B270" i="5"/>
  <c r="V270" i="5"/>
  <c r="E270" i="5"/>
  <c r="B271" i="5"/>
  <c r="V271" i="5"/>
  <c r="E271" i="5"/>
  <c r="B272" i="5"/>
  <c r="V272" i="5"/>
  <c r="E272" i="5"/>
  <c r="B273" i="5"/>
  <c r="V273" i="5"/>
  <c r="E273" i="5"/>
  <c r="B274" i="5"/>
  <c r="V274" i="5"/>
  <c r="E274" i="5"/>
  <c r="B275" i="5"/>
  <c r="V275" i="5"/>
  <c r="E275" i="5"/>
  <c r="B276" i="5"/>
  <c r="V276" i="5"/>
  <c r="E276" i="5"/>
  <c r="B277" i="5"/>
  <c r="V277" i="5"/>
  <c r="E277" i="5"/>
  <c r="B278" i="5"/>
  <c r="V278" i="5"/>
  <c r="E278" i="5"/>
  <c r="B279" i="5"/>
  <c r="V279" i="5"/>
  <c r="E279" i="5"/>
  <c r="B280" i="5"/>
  <c r="V280" i="5"/>
  <c r="E280" i="5"/>
  <c r="B281" i="5"/>
  <c r="V281" i="5"/>
  <c r="E281" i="5"/>
  <c r="B282" i="5"/>
  <c r="V282" i="5"/>
  <c r="E282" i="5"/>
  <c r="B283" i="5"/>
  <c r="V283" i="5"/>
  <c r="E283" i="5"/>
  <c r="B284" i="5"/>
  <c r="V284" i="5"/>
  <c r="E284" i="5"/>
  <c r="B285" i="5"/>
  <c r="V285" i="5"/>
  <c r="E285" i="5"/>
  <c r="B286" i="5"/>
  <c r="V286" i="5"/>
  <c r="E286" i="5"/>
  <c r="B287" i="5"/>
  <c r="V287" i="5"/>
  <c r="E287" i="5"/>
  <c r="B288" i="5"/>
  <c r="V288" i="5"/>
  <c r="E288" i="5"/>
  <c r="V289" i="5"/>
  <c r="E289" i="5"/>
  <c r="V290" i="5"/>
  <c r="E290" i="5"/>
  <c r="B291" i="5"/>
  <c r="V291" i="5"/>
  <c r="E291" i="5"/>
  <c r="B292" i="5"/>
  <c r="V292" i="5"/>
  <c r="E292" i="5"/>
  <c r="B293" i="5"/>
  <c r="V293" i="5"/>
  <c r="E293" i="5"/>
  <c r="B294" i="5"/>
  <c r="V294" i="5"/>
  <c r="E294" i="5"/>
  <c r="B295" i="5"/>
  <c r="V295" i="5"/>
  <c r="E295" i="5"/>
  <c r="B296" i="5"/>
  <c r="V296" i="5"/>
  <c r="E296" i="5"/>
  <c r="B297" i="5"/>
  <c r="V297" i="5"/>
  <c r="E297" i="5"/>
  <c r="B298" i="5"/>
  <c r="V298" i="5"/>
  <c r="E298" i="5"/>
  <c r="B299" i="5"/>
  <c r="V299" i="5"/>
  <c r="E299" i="5"/>
  <c r="B300" i="5"/>
  <c r="V300" i="5"/>
  <c r="E300" i="5"/>
  <c r="B301" i="5"/>
  <c r="V301" i="5"/>
  <c r="E301" i="5"/>
  <c r="B302" i="5"/>
  <c r="V302" i="5"/>
  <c r="E302" i="5"/>
  <c r="B303" i="5"/>
  <c r="V303" i="5"/>
  <c r="E303" i="5"/>
  <c r="B304" i="5"/>
  <c r="V304" i="5"/>
  <c r="E304" i="5"/>
  <c r="B305" i="5"/>
  <c r="V305" i="5"/>
  <c r="E305" i="5"/>
  <c r="B306" i="5"/>
  <c r="V306" i="5"/>
  <c r="E306" i="5"/>
  <c r="B307" i="5"/>
  <c r="V307" i="5"/>
  <c r="E307" i="5"/>
  <c r="B308" i="5"/>
  <c r="V308" i="5"/>
  <c r="E308" i="5"/>
  <c r="B309" i="5"/>
  <c r="V309" i="5"/>
  <c r="E309" i="5"/>
  <c r="B310" i="5"/>
  <c r="V310" i="5"/>
  <c r="E310" i="5"/>
  <c r="B311" i="5"/>
  <c r="V311" i="5"/>
  <c r="E311" i="5"/>
  <c r="B312" i="5"/>
  <c r="V312" i="5"/>
  <c r="E312" i="5"/>
  <c r="B313" i="5"/>
  <c r="V313" i="5"/>
  <c r="E313" i="5"/>
  <c r="B314" i="5"/>
  <c r="V314" i="5"/>
  <c r="E314" i="5"/>
  <c r="B315" i="5"/>
  <c r="V315" i="5"/>
  <c r="E315" i="5"/>
  <c r="B316" i="5"/>
  <c r="V316" i="5"/>
  <c r="E316" i="5"/>
  <c r="B317" i="5"/>
  <c r="V317" i="5"/>
  <c r="E317" i="5"/>
  <c r="B318" i="5"/>
  <c r="V318" i="5"/>
  <c r="E318" i="5"/>
  <c r="B319" i="5"/>
  <c r="V319" i="5"/>
  <c r="E319" i="5"/>
  <c r="B320" i="5"/>
  <c r="V320" i="5"/>
  <c r="E320" i="5"/>
  <c r="B321" i="5"/>
  <c r="V321" i="5"/>
  <c r="E321" i="5"/>
  <c r="B322" i="5"/>
  <c r="V322" i="5"/>
  <c r="E322" i="5"/>
  <c r="B323" i="5"/>
  <c r="V323" i="5"/>
  <c r="E323" i="5"/>
  <c r="B324" i="5"/>
  <c r="V324" i="5"/>
  <c r="E324" i="5"/>
  <c r="B325" i="5"/>
  <c r="V325" i="5"/>
  <c r="E325" i="5"/>
  <c r="B326" i="5"/>
  <c r="V326" i="5"/>
  <c r="E326" i="5"/>
  <c r="B327" i="5"/>
  <c r="V327" i="5"/>
  <c r="E327" i="5"/>
  <c r="B328" i="5"/>
  <c r="V328" i="5"/>
  <c r="E328" i="5"/>
  <c r="B329" i="5"/>
  <c r="V329" i="5"/>
  <c r="E329" i="5"/>
  <c r="B330" i="5"/>
  <c r="V330" i="5"/>
  <c r="E330" i="5"/>
  <c r="B331" i="5"/>
  <c r="V331" i="5"/>
  <c r="E331" i="5"/>
  <c r="B332" i="5"/>
  <c r="V332" i="5"/>
  <c r="E332" i="5"/>
  <c r="B333" i="5"/>
  <c r="V333" i="5"/>
  <c r="E333" i="5"/>
  <c r="B334" i="5"/>
  <c r="V334" i="5"/>
  <c r="E334" i="5"/>
  <c r="B335" i="5"/>
  <c r="V335" i="5"/>
  <c r="E335" i="5"/>
  <c r="B336" i="5"/>
  <c r="V336" i="5"/>
  <c r="E336" i="5"/>
  <c r="B337" i="5"/>
  <c r="V337" i="5"/>
  <c r="E337" i="5"/>
  <c r="B338" i="5"/>
  <c r="V338" i="5"/>
  <c r="E338" i="5"/>
  <c r="B339" i="5"/>
  <c r="V339" i="5"/>
  <c r="E339" i="5"/>
  <c r="B340" i="5"/>
  <c r="V340" i="5"/>
  <c r="E340" i="5"/>
  <c r="B341" i="5"/>
  <c r="V341" i="5"/>
  <c r="E341" i="5"/>
  <c r="B342" i="5"/>
  <c r="V342" i="5"/>
  <c r="E342" i="5"/>
  <c r="B343" i="5"/>
  <c r="V343" i="5"/>
  <c r="E343" i="5"/>
  <c r="B344" i="5"/>
  <c r="V344" i="5"/>
  <c r="E344" i="5"/>
  <c r="B345" i="5"/>
  <c r="V345" i="5"/>
  <c r="E345" i="5"/>
  <c r="B346" i="5"/>
  <c r="V346" i="5"/>
  <c r="E346" i="5"/>
  <c r="V347" i="5"/>
  <c r="E347" i="5"/>
  <c r="V348" i="5"/>
  <c r="E348" i="5"/>
  <c r="B349" i="5"/>
  <c r="V349" i="5"/>
  <c r="E349" i="5"/>
  <c r="B350" i="5"/>
  <c r="V350" i="5"/>
  <c r="E350" i="5"/>
  <c r="B351" i="5"/>
  <c r="V351" i="5"/>
  <c r="E351" i="5"/>
  <c r="B352" i="5"/>
  <c r="V352" i="5"/>
  <c r="E352" i="5"/>
  <c r="B353" i="5"/>
  <c r="V353" i="5"/>
  <c r="E353" i="5"/>
  <c r="B354" i="5"/>
  <c r="V354" i="5"/>
  <c r="E354" i="5"/>
  <c r="B355" i="5"/>
  <c r="V355" i="5"/>
  <c r="E355" i="5"/>
  <c r="B356" i="5"/>
  <c r="V356" i="5"/>
  <c r="E356" i="5"/>
  <c r="B357" i="5"/>
  <c r="V357" i="5"/>
  <c r="E357" i="5"/>
  <c r="B358" i="5"/>
  <c r="V358" i="5"/>
  <c r="E358" i="5"/>
  <c r="B359" i="5"/>
  <c r="V359" i="5"/>
  <c r="E359" i="5"/>
  <c r="B360" i="5"/>
  <c r="V360" i="5"/>
  <c r="E360" i="5"/>
  <c r="B361" i="5"/>
  <c r="V361" i="5"/>
  <c r="E361" i="5"/>
  <c r="B362" i="5"/>
  <c r="V362" i="5"/>
  <c r="E362" i="5"/>
  <c r="B363" i="5"/>
  <c r="V363" i="5"/>
  <c r="E363" i="5"/>
  <c r="B364" i="5"/>
  <c r="V364" i="5"/>
  <c r="E364" i="5"/>
  <c r="B365" i="5"/>
  <c r="V365" i="5"/>
  <c r="E365" i="5"/>
  <c r="B366" i="5"/>
  <c r="V366" i="5"/>
  <c r="E366" i="5"/>
  <c r="B367" i="5"/>
  <c r="V367" i="5"/>
  <c r="E367" i="5"/>
  <c r="B368" i="5"/>
  <c r="V368" i="5"/>
  <c r="E368" i="5"/>
  <c r="B369" i="5"/>
  <c r="V369" i="5"/>
  <c r="E369" i="5"/>
  <c r="B370" i="5"/>
  <c r="V370" i="5"/>
  <c r="E370" i="5"/>
  <c r="B371" i="5"/>
  <c r="V371" i="5"/>
  <c r="E371" i="5"/>
  <c r="B372" i="5"/>
  <c r="V372" i="5"/>
  <c r="E372" i="5"/>
  <c r="B373" i="5"/>
  <c r="V373" i="5"/>
  <c r="E373" i="5"/>
  <c r="B374" i="5"/>
  <c r="V374" i="5"/>
  <c r="E374" i="5"/>
  <c r="B375" i="5"/>
  <c r="V375" i="5"/>
  <c r="E375" i="5"/>
  <c r="B376" i="5"/>
  <c r="V376" i="5"/>
  <c r="E376" i="5"/>
  <c r="B377" i="5"/>
  <c r="V377" i="5"/>
  <c r="E377" i="5"/>
  <c r="B378" i="5"/>
  <c r="V378" i="5"/>
  <c r="E378" i="5"/>
  <c r="B379" i="5"/>
  <c r="V379" i="5"/>
  <c r="E379" i="5"/>
  <c r="B380" i="5"/>
  <c r="V380" i="5"/>
  <c r="E380" i="5"/>
  <c r="B381" i="5"/>
  <c r="V381" i="5"/>
  <c r="E381" i="5"/>
  <c r="B382" i="5"/>
  <c r="V382" i="5"/>
  <c r="E382" i="5"/>
  <c r="B383" i="5"/>
  <c r="V383" i="5"/>
  <c r="E383" i="5"/>
  <c r="B384" i="5"/>
  <c r="V384" i="5"/>
  <c r="E384" i="5"/>
  <c r="B385" i="5"/>
  <c r="V385" i="5"/>
  <c r="E385" i="5"/>
  <c r="B386" i="5"/>
  <c r="V386" i="5"/>
  <c r="E386" i="5"/>
  <c r="B387" i="5"/>
  <c r="V387" i="5"/>
  <c r="E387" i="5"/>
  <c r="B388" i="5"/>
  <c r="V388" i="5"/>
  <c r="E388" i="5"/>
  <c r="B389" i="5"/>
  <c r="V389" i="5"/>
  <c r="E389" i="5"/>
  <c r="B390" i="5"/>
  <c r="V390" i="5"/>
  <c r="E390" i="5"/>
  <c r="B391" i="5"/>
  <c r="V391" i="5"/>
  <c r="E391" i="5"/>
  <c r="B392" i="5"/>
  <c r="V392" i="5"/>
  <c r="E392" i="5"/>
  <c r="B393" i="5"/>
  <c r="V393" i="5"/>
  <c r="E393" i="5"/>
  <c r="V394" i="5"/>
  <c r="E394" i="5"/>
  <c r="V395" i="5"/>
  <c r="E395" i="5"/>
  <c r="B396" i="5"/>
  <c r="V396" i="5"/>
  <c r="E396" i="5"/>
  <c r="B397" i="5"/>
  <c r="V397" i="5"/>
  <c r="E397" i="5"/>
  <c r="B398"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E2499" i="5"/>
  <c r="V2504" i="5"/>
  <c r="E2504" i="5"/>
  <c r="G124" i="6" a="1"/>
  <c r="G124" i="6"/>
  <c r="H124" i="6"/>
  <c r="D124" i="6"/>
  <c r="F39" i="6"/>
  <c r="F28" i="6"/>
  <c r="F17" i="6"/>
  <c r="F98" i="6"/>
  <c r="C123" i="6"/>
  <c r="C122" i="6"/>
  <c r="C121" i="6"/>
  <c r="C120" i="6"/>
  <c r="G103" i="6"/>
  <c r="G102" i="6"/>
  <c r="G101" i="6"/>
  <c r="G100" i="6"/>
  <c r="G88" i="6"/>
  <c r="G87" i="6"/>
  <c r="G86" i="6"/>
  <c r="G85" i="6"/>
  <c r="G84" i="6"/>
  <c r="F50" i="6"/>
  <c r="F61" i="6"/>
  <c r="F72" i="6"/>
  <c r="F83" i="6"/>
  <c r="G83" i="6"/>
  <c r="H83" i="6"/>
  <c r="D83" i="6"/>
  <c r="G77" i="6"/>
  <c r="G76" i="6"/>
  <c r="G75" i="6"/>
  <c r="G74" i="6"/>
  <c r="G73" i="6"/>
  <c r="G72" i="6"/>
  <c r="H72" i="6"/>
  <c r="D72" i="6"/>
  <c r="J74" i="6"/>
  <c r="G66" i="6"/>
  <c r="G65" i="6"/>
  <c r="G64" i="6"/>
  <c r="G63" i="6"/>
  <c r="G62" i="6"/>
  <c r="G61" i="6"/>
  <c r="H61" i="6"/>
  <c r="D61" i="6"/>
  <c r="G55" i="6"/>
  <c r="G54" i="6"/>
  <c r="G53" i="6"/>
  <c r="G52" i="6"/>
  <c r="G51" i="6"/>
  <c r="G50" i="6"/>
  <c r="H50" i="6"/>
  <c r="D50" i="6"/>
  <c r="G44" i="6"/>
  <c r="G43" i="6"/>
  <c r="G42" i="6"/>
  <c r="G41" i="6"/>
  <c r="G40" i="6"/>
  <c r="G39" i="6"/>
  <c r="H39" i="6"/>
  <c r="D39" i="6"/>
  <c r="G33" i="6"/>
  <c r="G32" i="6"/>
  <c r="G31" i="6"/>
  <c r="G30" i="6"/>
  <c r="G29" i="6"/>
  <c r="G28" i="6"/>
  <c r="H28" i="6"/>
  <c r="D28" i="6"/>
  <c r="G17" i="6"/>
  <c r="H17" i="6"/>
  <c r="D17" i="6"/>
  <c r="H7" i="6"/>
  <c r="D7" i="6"/>
  <c r="G9" i="6"/>
  <c r="H9" i="6"/>
  <c r="D9" i="6"/>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AB353" i="5"/>
  <c r="AB354" i="5"/>
  <c r="AB355" i="5"/>
  <c r="AB356" i="5"/>
  <c r="AB357" i="5"/>
  <c r="AB358" i="5"/>
  <c r="AB359" i="5"/>
  <c r="AB360" i="5"/>
  <c r="AB361" i="5"/>
  <c r="AB362" i="5"/>
  <c r="AB363" i="5"/>
  <c r="AB364" i="5"/>
  <c r="AB365" i="5"/>
  <c r="AB366" i="5"/>
  <c r="AB367" i="5"/>
  <c r="AB368" i="5"/>
  <c r="AB369" i="5"/>
  <c r="AB370" i="5"/>
  <c r="AB371" i="5"/>
  <c r="AB372" i="5"/>
  <c r="AB373" i="5"/>
  <c r="AB374" i="5"/>
  <c r="AB375" i="5"/>
  <c r="AB376" i="5"/>
  <c r="AB377" i="5"/>
  <c r="AB378" i="5"/>
  <c r="AB379" i="5"/>
  <c r="AB380" i="5"/>
  <c r="AB381" i="5"/>
  <c r="AB382" i="5"/>
  <c r="AB383" i="5"/>
  <c r="AB384" i="5"/>
  <c r="AB385" i="5"/>
  <c r="AB386" i="5"/>
  <c r="AB387" i="5"/>
  <c r="AB388" i="5"/>
  <c r="AB389" i="5"/>
  <c r="AB390" i="5"/>
  <c r="AB391" i="5"/>
  <c r="AB392" i="5"/>
  <c r="AB393" i="5"/>
  <c r="AB394" i="5"/>
  <c r="AB395" i="5"/>
  <c r="AB396" i="5"/>
  <c r="AB397"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4" i="5"/>
  <c r="AB399" i="5"/>
  <c r="AB400" i="5"/>
  <c r="AB401" i="5"/>
  <c r="AB402" i="5"/>
  <c r="AB403" i="5"/>
  <c r="AB404" i="5"/>
  <c r="AB405" i="5"/>
  <c r="AB406" i="5"/>
  <c r="AB407" i="5"/>
  <c r="AB408" i="5"/>
  <c r="AB409" i="5"/>
  <c r="AB410" i="5"/>
  <c r="AB411" i="5"/>
  <c r="AB412" i="5"/>
  <c r="AB413" i="5"/>
  <c r="AB414" i="5"/>
  <c r="AB415" i="5"/>
  <c r="AB416" i="5"/>
  <c r="AB417" i="5"/>
  <c r="AB418" i="5"/>
  <c r="AB419" i="5"/>
  <c r="AB420" i="5"/>
  <c r="AB421" i="5"/>
  <c r="AB422" i="5"/>
  <c r="AB423" i="5"/>
  <c r="AB424" i="5"/>
  <c r="AB425" i="5"/>
  <c r="AB426" i="5"/>
  <c r="AB427" i="5"/>
  <c r="AB428" i="5"/>
  <c r="AB429" i="5"/>
  <c r="AB430" i="5"/>
  <c r="AB431" i="5"/>
  <c r="AB432" i="5"/>
  <c r="AB433" i="5"/>
  <c r="AB434" i="5"/>
  <c r="AB435" i="5"/>
  <c r="AB436" i="5"/>
  <c r="AB437" i="5"/>
  <c r="AB438" i="5"/>
  <c r="AB439" i="5"/>
  <c r="AB440" i="5"/>
  <c r="AB441" i="5"/>
  <c r="AB442" i="5"/>
  <c r="AB443" i="5"/>
  <c r="AB444" i="5"/>
  <c r="AB445" i="5"/>
  <c r="AB446" i="5"/>
  <c r="AB447" i="5"/>
  <c r="AB448" i="5"/>
  <c r="AB449" i="5"/>
  <c r="AB450" i="5"/>
  <c r="AB451" i="5"/>
  <c r="AB452" i="5"/>
  <c r="AB453" i="5"/>
  <c r="AB454" i="5"/>
  <c r="AB455" i="5"/>
  <c r="AB456" i="5"/>
  <c r="AB457" i="5"/>
  <c r="AB458" i="5"/>
  <c r="AB459" i="5"/>
  <c r="AB460" i="5"/>
  <c r="AB461" i="5"/>
  <c r="AB462" i="5"/>
  <c r="AB463" i="5"/>
  <c r="AB464" i="5"/>
  <c r="AB465" i="5"/>
  <c r="AB466" i="5"/>
  <c r="AB467" i="5"/>
  <c r="AB468" i="5"/>
  <c r="AB469" i="5"/>
  <c r="AB470" i="5"/>
  <c r="AB471" i="5"/>
  <c r="AB472" i="5"/>
  <c r="AB473" i="5"/>
  <c r="AB474" i="5"/>
  <c r="AB475" i="5"/>
  <c r="AB476" i="5"/>
  <c r="AB477" i="5"/>
  <c r="AB478" i="5"/>
  <c r="AB479" i="5"/>
  <c r="AB480" i="5"/>
  <c r="AB481" i="5"/>
  <c r="AB482" i="5"/>
  <c r="AB483" i="5"/>
  <c r="AB484" i="5"/>
  <c r="AB485" i="5"/>
  <c r="AB486" i="5"/>
  <c r="AB487" i="5"/>
  <c r="AB488" i="5"/>
  <c r="AB489" i="5"/>
  <c r="AB490" i="5"/>
  <c r="AB491" i="5"/>
  <c r="AB492" i="5"/>
  <c r="AB493" i="5"/>
  <c r="AB494" i="5"/>
  <c r="AB495" i="5"/>
  <c r="AB496" i="5"/>
  <c r="AB497" i="5"/>
  <c r="AB498" i="5"/>
  <c r="AB499" i="5"/>
  <c r="AB500" i="5"/>
  <c r="AB501" i="5"/>
  <c r="AB502" i="5"/>
  <c r="AB503" i="5"/>
  <c r="AB504" i="5"/>
  <c r="AB505" i="5"/>
  <c r="AB506" i="5"/>
  <c r="AB507" i="5"/>
  <c r="AB508" i="5"/>
  <c r="AB509" i="5"/>
  <c r="AB510" i="5"/>
  <c r="AB511" i="5"/>
  <c r="AB512" i="5"/>
  <c r="AB513" i="5"/>
  <c r="AB514" i="5"/>
  <c r="AB515" i="5"/>
  <c r="AB516" i="5"/>
  <c r="AB517" i="5"/>
  <c r="AB518" i="5"/>
  <c r="AB519" i="5"/>
  <c r="AB520" i="5"/>
  <c r="AB521" i="5"/>
  <c r="AB522" i="5"/>
  <c r="AB523" i="5"/>
  <c r="AB524" i="5"/>
  <c r="AB525" i="5"/>
  <c r="AB526" i="5"/>
  <c r="AB527" i="5"/>
  <c r="AB528" i="5"/>
  <c r="AB529" i="5"/>
  <c r="AB530" i="5"/>
  <c r="AB531" i="5"/>
  <c r="AB532" i="5"/>
  <c r="AB533" i="5"/>
  <c r="AB534" i="5"/>
  <c r="AB535" i="5"/>
  <c r="AB536" i="5"/>
  <c r="AB537" i="5"/>
  <c r="AB538" i="5"/>
  <c r="AB539" i="5"/>
  <c r="AB540" i="5"/>
  <c r="AB541" i="5"/>
  <c r="AB542" i="5"/>
  <c r="AB543" i="5"/>
  <c r="AB544" i="5"/>
  <c r="AB545" i="5"/>
  <c r="AB546" i="5"/>
  <c r="AB547" i="5"/>
  <c r="AB548" i="5"/>
  <c r="AB549" i="5"/>
  <c r="AB550" i="5"/>
  <c r="AB551" i="5"/>
  <c r="AB552" i="5"/>
  <c r="AB553" i="5"/>
  <c r="AB554" i="5"/>
  <c r="AB555" i="5"/>
  <c r="AB556" i="5"/>
  <c r="AB557" i="5"/>
  <c r="AB558" i="5"/>
  <c r="AB559" i="5"/>
  <c r="AB560" i="5"/>
  <c r="AB561" i="5"/>
  <c r="AB562" i="5"/>
  <c r="AB563" i="5"/>
  <c r="AB564" i="5"/>
  <c r="AB565" i="5"/>
  <c r="AB566" i="5"/>
  <c r="AB567" i="5"/>
  <c r="AB568" i="5"/>
  <c r="AB569" i="5"/>
  <c r="AB570" i="5"/>
  <c r="AB571" i="5"/>
  <c r="AB572" i="5"/>
  <c r="AB573" i="5"/>
  <c r="AB574" i="5"/>
  <c r="AB575" i="5"/>
  <c r="AB576" i="5"/>
  <c r="AB577" i="5"/>
  <c r="AB578" i="5"/>
  <c r="AB579" i="5"/>
  <c r="AB580" i="5"/>
  <c r="AB581" i="5"/>
  <c r="AB582" i="5"/>
  <c r="AB583" i="5"/>
  <c r="AB584" i="5"/>
  <c r="AB585" i="5"/>
  <c r="AB586" i="5"/>
  <c r="AB587" i="5"/>
  <c r="AB588" i="5"/>
  <c r="AB589" i="5"/>
  <c r="AB590" i="5"/>
  <c r="AB591" i="5"/>
  <c r="AB592" i="5"/>
  <c r="AB593" i="5"/>
  <c r="AB594" i="5"/>
  <c r="AB595" i="5"/>
  <c r="AB596" i="5"/>
  <c r="AB597" i="5"/>
  <c r="AB598" i="5"/>
  <c r="AB599" i="5"/>
  <c r="AB600" i="5"/>
  <c r="AB601" i="5"/>
  <c r="AB602" i="5"/>
  <c r="AB603" i="5"/>
  <c r="AB604" i="5"/>
  <c r="AB605" i="5"/>
  <c r="AB606" i="5"/>
  <c r="AB607" i="5"/>
  <c r="AB608" i="5"/>
  <c r="AB609" i="5"/>
  <c r="AB610" i="5"/>
  <c r="AB611" i="5"/>
  <c r="AB612" i="5"/>
  <c r="AB613" i="5"/>
  <c r="AB614" i="5"/>
  <c r="AB615" i="5"/>
  <c r="AB616" i="5"/>
  <c r="AB617" i="5"/>
  <c r="AB618" i="5"/>
  <c r="AB619" i="5"/>
  <c r="AB620" i="5"/>
  <c r="AB621" i="5"/>
  <c r="AB622" i="5"/>
  <c r="AB623" i="5"/>
  <c r="AB624" i="5"/>
  <c r="AB625" i="5"/>
  <c r="AB626" i="5"/>
  <c r="AB627" i="5"/>
  <c r="AB628" i="5"/>
  <c r="AB629" i="5"/>
  <c r="AB630" i="5"/>
  <c r="AB631" i="5"/>
  <c r="AB632" i="5"/>
  <c r="AB633" i="5"/>
  <c r="AB634" i="5"/>
  <c r="AB635" i="5"/>
  <c r="AB636" i="5"/>
  <c r="AB637" i="5"/>
  <c r="AB638" i="5"/>
  <c r="AB639" i="5"/>
  <c r="AB640" i="5"/>
  <c r="AB641" i="5"/>
  <c r="AB642" i="5"/>
  <c r="AB643" i="5"/>
  <c r="AB644" i="5"/>
  <c r="AB645" i="5"/>
  <c r="AB646" i="5"/>
  <c r="AB647" i="5"/>
  <c r="AB648" i="5"/>
  <c r="AB649" i="5"/>
  <c r="AB650" i="5"/>
  <c r="AB651" i="5"/>
  <c r="AB652" i="5"/>
  <c r="AB653" i="5"/>
  <c r="AB654" i="5"/>
  <c r="AB655" i="5"/>
  <c r="AB656" i="5"/>
  <c r="AB657" i="5"/>
  <c r="AB658" i="5"/>
  <c r="AB659" i="5"/>
  <c r="AB660" i="5"/>
  <c r="AB661" i="5"/>
  <c r="AB662" i="5"/>
  <c r="AB663" i="5"/>
  <c r="AB664" i="5"/>
  <c r="AB665" i="5"/>
  <c r="AB666" i="5"/>
  <c r="AB667" i="5"/>
  <c r="AB668" i="5"/>
  <c r="AB669" i="5"/>
  <c r="AB670" i="5"/>
  <c r="AB671" i="5"/>
  <c r="AB672" i="5"/>
  <c r="AB673" i="5"/>
  <c r="AB674" i="5"/>
  <c r="AB675" i="5"/>
  <c r="AB676" i="5"/>
  <c r="AB677" i="5"/>
  <c r="AB678" i="5"/>
  <c r="AB679" i="5"/>
  <c r="AB680" i="5"/>
  <c r="AB681" i="5"/>
  <c r="AB682" i="5"/>
  <c r="AB683" i="5"/>
  <c r="AB684" i="5"/>
  <c r="AB685" i="5"/>
  <c r="AB686" i="5"/>
  <c r="AB687" i="5"/>
  <c r="AB688" i="5"/>
  <c r="AB689" i="5"/>
  <c r="AB690" i="5"/>
  <c r="AB691" i="5"/>
  <c r="AB692" i="5"/>
  <c r="AB693" i="5"/>
  <c r="AB694" i="5"/>
  <c r="AB695" i="5"/>
  <c r="AB696" i="5"/>
  <c r="AB697" i="5"/>
  <c r="AB698" i="5"/>
  <c r="AB699" i="5"/>
  <c r="AB700" i="5"/>
  <c r="AB701" i="5"/>
  <c r="AB702" i="5"/>
  <c r="AB703" i="5"/>
  <c r="AB704" i="5"/>
  <c r="AB705" i="5"/>
  <c r="AB706" i="5"/>
  <c r="AB707" i="5"/>
  <c r="AB708" i="5"/>
  <c r="AB709" i="5"/>
  <c r="AB710" i="5"/>
  <c r="AB711" i="5"/>
  <c r="AB712" i="5"/>
  <c r="AB713" i="5"/>
  <c r="AB714" i="5"/>
  <c r="AB715" i="5"/>
  <c r="AB716" i="5"/>
  <c r="AB717" i="5"/>
  <c r="AB718" i="5"/>
  <c r="AB719" i="5"/>
  <c r="AB720" i="5"/>
  <c r="AB721" i="5"/>
  <c r="AB722" i="5"/>
  <c r="AB723" i="5"/>
  <c r="AB724" i="5"/>
  <c r="AB725" i="5"/>
  <c r="AB726" i="5"/>
  <c r="AB727" i="5"/>
  <c r="AB728" i="5"/>
  <c r="AB729" i="5"/>
  <c r="AB730" i="5"/>
  <c r="AB731" i="5"/>
  <c r="AB732" i="5"/>
  <c r="AB733" i="5"/>
  <c r="AB734" i="5"/>
  <c r="AB735" i="5"/>
  <c r="AB736" i="5"/>
  <c r="AB737" i="5"/>
  <c r="AB738" i="5"/>
  <c r="AB739" i="5"/>
  <c r="AB740" i="5"/>
  <c r="AB741" i="5"/>
  <c r="AB742" i="5"/>
  <c r="AB743" i="5"/>
  <c r="AB744" i="5"/>
  <c r="AB745" i="5"/>
  <c r="AB746" i="5"/>
  <c r="AB747" i="5"/>
  <c r="AB748" i="5"/>
  <c r="AB749" i="5"/>
  <c r="AB750" i="5"/>
  <c r="AB751" i="5"/>
  <c r="AB752" i="5"/>
  <c r="AB753" i="5"/>
  <c r="AB754" i="5"/>
  <c r="AB755" i="5"/>
  <c r="AB756" i="5"/>
  <c r="AB757" i="5"/>
  <c r="AB758" i="5"/>
  <c r="AB759" i="5"/>
  <c r="AB760" i="5"/>
  <c r="AB761" i="5"/>
  <c r="AB762" i="5"/>
  <c r="AB763" i="5"/>
  <c r="AB764" i="5"/>
  <c r="AB765" i="5"/>
  <c r="AB766" i="5"/>
  <c r="AB767" i="5"/>
  <c r="AB768" i="5"/>
  <c r="AB769" i="5"/>
  <c r="AB770" i="5"/>
  <c r="AB771" i="5"/>
  <c r="AB772" i="5"/>
  <c r="AB773" i="5"/>
  <c r="AB774" i="5"/>
  <c r="AB775" i="5"/>
  <c r="AB776" i="5"/>
  <c r="AB777" i="5"/>
  <c r="AB778" i="5"/>
  <c r="AB779" i="5"/>
  <c r="AB780" i="5"/>
  <c r="AB781" i="5"/>
  <c r="AB782" i="5"/>
  <c r="AB783" i="5"/>
  <c r="AB784" i="5"/>
  <c r="AB785" i="5"/>
  <c r="AB786" i="5"/>
  <c r="AB787" i="5"/>
  <c r="AB788" i="5"/>
  <c r="AB789" i="5"/>
  <c r="AB790" i="5"/>
  <c r="AB791" i="5"/>
  <c r="AB792" i="5"/>
  <c r="AB793" i="5"/>
  <c r="AB794" i="5"/>
  <c r="AB795" i="5"/>
  <c r="AB796" i="5"/>
  <c r="AB797" i="5"/>
  <c r="AB798" i="5"/>
  <c r="AB799" i="5"/>
  <c r="AB800" i="5"/>
  <c r="AB801" i="5"/>
  <c r="AB802" i="5"/>
  <c r="AB803" i="5"/>
  <c r="AB804" i="5"/>
  <c r="AB805" i="5"/>
  <c r="AB806" i="5"/>
  <c r="AB807" i="5"/>
  <c r="AB808" i="5"/>
  <c r="AB809" i="5"/>
  <c r="AB810" i="5"/>
  <c r="AB811" i="5"/>
  <c r="AB812" i="5"/>
  <c r="AB813" i="5"/>
  <c r="AB814" i="5"/>
  <c r="AB815" i="5"/>
  <c r="AB816" i="5"/>
  <c r="AB817" i="5"/>
  <c r="AB818" i="5"/>
  <c r="AB819" i="5"/>
  <c r="AB820" i="5"/>
  <c r="AB821" i="5"/>
  <c r="AB822" i="5"/>
  <c r="AB823" i="5"/>
  <c r="AB824" i="5"/>
  <c r="AB825" i="5"/>
  <c r="AB826" i="5"/>
  <c r="AB827" i="5"/>
  <c r="AB828" i="5"/>
  <c r="AB829" i="5"/>
  <c r="AB830" i="5"/>
  <c r="AB831" i="5"/>
  <c r="AB832" i="5"/>
  <c r="AB833" i="5"/>
  <c r="AB834" i="5"/>
  <c r="AB835" i="5"/>
  <c r="AB836" i="5"/>
  <c r="AB837" i="5"/>
  <c r="AB838" i="5"/>
  <c r="AB839" i="5"/>
  <c r="AB840" i="5"/>
  <c r="AB841" i="5"/>
  <c r="AB842" i="5"/>
  <c r="AB843" i="5"/>
  <c r="AB844" i="5"/>
  <c r="AB845" i="5"/>
  <c r="AB846" i="5"/>
  <c r="AB847" i="5"/>
  <c r="AB848" i="5"/>
  <c r="AB849" i="5"/>
  <c r="AB850" i="5"/>
  <c r="AB851" i="5"/>
  <c r="AB852" i="5"/>
  <c r="AB853" i="5"/>
  <c r="AB854" i="5"/>
  <c r="AB855" i="5"/>
  <c r="AB856" i="5"/>
  <c r="AB857" i="5"/>
  <c r="AB858" i="5"/>
  <c r="AB859" i="5"/>
  <c r="AB860" i="5"/>
  <c r="AB861" i="5"/>
  <c r="AB862" i="5"/>
  <c r="AB863" i="5"/>
  <c r="AB864" i="5"/>
  <c r="AB865" i="5"/>
  <c r="AB866" i="5"/>
  <c r="AB867" i="5"/>
  <c r="AB868" i="5"/>
  <c r="AB869" i="5"/>
  <c r="AB870" i="5"/>
  <c r="AB871" i="5"/>
  <c r="AB872" i="5"/>
  <c r="AB873" i="5"/>
  <c r="AB874" i="5"/>
  <c r="AB875" i="5"/>
  <c r="AB876" i="5"/>
  <c r="AB877" i="5"/>
  <c r="AB878" i="5"/>
  <c r="AB879" i="5"/>
  <c r="AB880" i="5"/>
  <c r="AB881" i="5"/>
  <c r="AB882" i="5"/>
  <c r="AB883" i="5"/>
  <c r="AB884" i="5"/>
  <c r="AB885" i="5"/>
  <c r="AB886" i="5"/>
  <c r="AB887" i="5"/>
  <c r="AB888" i="5"/>
  <c r="AB889" i="5"/>
  <c r="AB890" i="5"/>
  <c r="AB891" i="5"/>
  <c r="AB892" i="5"/>
  <c r="AB893" i="5"/>
  <c r="AB894" i="5"/>
  <c r="AB895" i="5"/>
  <c r="AB896" i="5"/>
  <c r="AB897" i="5"/>
  <c r="AB898" i="5"/>
  <c r="AB899" i="5"/>
  <c r="AB900" i="5"/>
  <c r="AB901" i="5"/>
  <c r="AB902" i="5"/>
  <c r="AB903" i="5"/>
  <c r="AB904" i="5"/>
  <c r="AB905" i="5"/>
  <c r="AB906" i="5"/>
  <c r="AB907" i="5"/>
  <c r="AB908" i="5"/>
  <c r="AB909" i="5"/>
  <c r="AB910" i="5"/>
  <c r="AB911" i="5"/>
  <c r="AB912" i="5"/>
  <c r="AB913" i="5"/>
  <c r="AB914" i="5"/>
  <c r="AB915" i="5"/>
  <c r="AB916" i="5"/>
  <c r="AB917" i="5"/>
  <c r="AB918" i="5"/>
  <c r="AB919" i="5"/>
  <c r="AB920" i="5"/>
  <c r="AB921" i="5"/>
  <c r="AB922" i="5"/>
  <c r="AB923" i="5"/>
  <c r="AB924" i="5"/>
  <c r="AB925" i="5"/>
  <c r="AB926" i="5"/>
  <c r="AB927" i="5"/>
  <c r="AB928" i="5"/>
  <c r="AB929" i="5"/>
  <c r="AB930" i="5"/>
  <c r="AB931" i="5"/>
  <c r="AB932" i="5"/>
  <c r="AB933" i="5"/>
  <c r="AB934" i="5"/>
  <c r="AB935" i="5"/>
  <c r="AB936" i="5"/>
  <c r="AB937" i="5"/>
  <c r="AB938" i="5"/>
  <c r="AB939" i="5"/>
  <c r="AB940" i="5"/>
  <c r="AB941" i="5"/>
  <c r="AB942" i="5"/>
  <c r="AB943" i="5"/>
  <c r="AB944" i="5"/>
  <c r="AB945" i="5"/>
  <c r="AB946" i="5"/>
  <c r="AB947" i="5"/>
  <c r="AB948" i="5"/>
  <c r="AB949" i="5"/>
  <c r="AB950" i="5"/>
  <c r="AB951" i="5"/>
  <c r="AB952" i="5"/>
  <c r="AB953" i="5"/>
  <c r="AB954" i="5"/>
  <c r="AB955" i="5"/>
  <c r="AB956" i="5"/>
  <c r="AB957" i="5"/>
  <c r="AB958" i="5"/>
  <c r="AB959" i="5"/>
  <c r="AB960" i="5"/>
  <c r="AB961" i="5"/>
  <c r="AB962" i="5"/>
  <c r="AB963" i="5"/>
  <c r="AB964" i="5"/>
  <c r="AB965" i="5"/>
  <c r="AB966" i="5"/>
  <c r="AB967" i="5"/>
  <c r="AB968" i="5"/>
  <c r="AB969" i="5"/>
  <c r="AB970" i="5"/>
  <c r="AB971" i="5"/>
  <c r="AB972" i="5"/>
  <c r="AB973" i="5"/>
  <c r="AB974" i="5"/>
  <c r="AB975" i="5"/>
  <c r="AB976" i="5"/>
  <c r="AB977" i="5"/>
  <c r="AB978" i="5"/>
  <c r="AB979" i="5"/>
  <c r="AB980" i="5"/>
  <c r="AB981" i="5"/>
  <c r="AB982" i="5"/>
  <c r="AB983" i="5"/>
  <c r="AB984" i="5"/>
  <c r="AB985" i="5"/>
  <c r="AB986" i="5"/>
  <c r="AB987" i="5"/>
  <c r="AB988" i="5"/>
  <c r="AB989" i="5"/>
  <c r="AB990" i="5"/>
  <c r="AB991" i="5"/>
  <c r="AB992" i="5"/>
  <c r="AB993" i="5"/>
  <c r="AB994" i="5"/>
  <c r="AB995" i="5"/>
  <c r="AB996" i="5"/>
  <c r="AB997" i="5"/>
  <c r="AB998" i="5"/>
  <c r="AB999" i="5"/>
  <c r="AB1000" i="5"/>
  <c r="AB1001" i="5"/>
  <c r="AB1002" i="5"/>
  <c r="AB1003" i="5"/>
  <c r="AB1004" i="5"/>
  <c r="AB1005" i="5"/>
  <c r="AB1006" i="5"/>
  <c r="AB1007" i="5"/>
  <c r="AB1008" i="5"/>
  <c r="AB1009" i="5"/>
  <c r="AB1010" i="5"/>
  <c r="AB1011" i="5"/>
  <c r="AB1012" i="5"/>
  <c r="AB1013" i="5"/>
  <c r="AB1014" i="5"/>
  <c r="AB1015" i="5"/>
  <c r="AB1016" i="5"/>
  <c r="AB1017" i="5"/>
  <c r="AB1018" i="5"/>
  <c r="AB1019" i="5"/>
  <c r="AB1020" i="5"/>
  <c r="AB1021" i="5"/>
  <c r="AB1022" i="5"/>
  <c r="AB1023" i="5"/>
  <c r="AB1024" i="5"/>
  <c r="AB1025" i="5"/>
  <c r="AB1026" i="5"/>
  <c r="AB1027" i="5"/>
  <c r="AB1028" i="5"/>
  <c r="AB1029" i="5"/>
  <c r="AB1030" i="5"/>
  <c r="AB1031" i="5"/>
  <c r="AB1032" i="5"/>
  <c r="AB1033" i="5"/>
  <c r="AB1034" i="5"/>
  <c r="AB1035" i="5"/>
  <c r="AB1036" i="5"/>
  <c r="AB1037" i="5"/>
  <c r="AB1038" i="5"/>
  <c r="AB1039" i="5"/>
  <c r="AB1040" i="5"/>
  <c r="AB1041" i="5"/>
  <c r="AB1042" i="5"/>
  <c r="AB1043" i="5"/>
  <c r="AB1044" i="5"/>
  <c r="AB1045" i="5"/>
  <c r="AB1046" i="5"/>
  <c r="AB1047" i="5"/>
  <c r="AB1048" i="5"/>
  <c r="AB1049" i="5"/>
  <c r="AB1050" i="5"/>
  <c r="AB1051" i="5"/>
  <c r="AB1052" i="5"/>
  <c r="AB1053" i="5"/>
  <c r="AB1054" i="5"/>
  <c r="AB1055" i="5"/>
  <c r="AB1056" i="5"/>
  <c r="AB1057" i="5"/>
  <c r="AB1058" i="5"/>
  <c r="AB1059" i="5"/>
  <c r="AB1060" i="5"/>
  <c r="AB1061" i="5"/>
  <c r="AB1062" i="5"/>
  <c r="AB1063" i="5"/>
  <c r="AB1064" i="5"/>
  <c r="AB1065" i="5"/>
  <c r="AB1066" i="5"/>
  <c r="AB1067" i="5"/>
  <c r="AB1068" i="5"/>
  <c r="AB1069" i="5"/>
  <c r="AB1070" i="5"/>
  <c r="AB1071" i="5"/>
  <c r="AB1072" i="5"/>
  <c r="AB1073" i="5"/>
  <c r="AB1074" i="5"/>
  <c r="AB1075" i="5"/>
  <c r="AB1076" i="5"/>
  <c r="AB1077" i="5"/>
  <c r="AB1078" i="5"/>
  <c r="AB1079" i="5"/>
  <c r="AB1080" i="5"/>
  <c r="AB1081" i="5"/>
  <c r="AB1082" i="5"/>
  <c r="AB1083" i="5"/>
  <c r="AB1084" i="5"/>
  <c r="AB1085" i="5"/>
  <c r="AB1086" i="5"/>
  <c r="AB1087" i="5"/>
  <c r="AB1088" i="5"/>
  <c r="AB1089" i="5"/>
  <c r="AB1090" i="5"/>
  <c r="AB1091" i="5"/>
  <c r="AB1092" i="5"/>
  <c r="AB1093" i="5"/>
  <c r="AB1094" i="5"/>
  <c r="AB1095" i="5"/>
  <c r="AB1096" i="5"/>
  <c r="AB1097" i="5"/>
  <c r="AB1098" i="5"/>
  <c r="AB1099" i="5"/>
  <c r="AB1100" i="5"/>
  <c r="AB1101" i="5"/>
  <c r="AB1102" i="5"/>
  <c r="AB1103" i="5"/>
  <c r="AB1104" i="5"/>
  <c r="AB1105" i="5"/>
  <c r="AB1106" i="5"/>
  <c r="AB1107" i="5"/>
  <c r="AB1108" i="5"/>
  <c r="AB1109" i="5"/>
  <c r="AB1110" i="5"/>
  <c r="AB1111" i="5"/>
  <c r="AB1112" i="5"/>
  <c r="AB1113" i="5"/>
  <c r="AB1114" i="5"/>
  <c r="AB1115" i="5"/>
  <c r="AB1116" i="5"/>
  <c r="AB1117" i="5"/>
  <c r="AB1118" i="5"/>
  <c r="AB1119" i="5"/>
  <c r="AB1120" i="5"/>
  <c r="AB1121" i="5"/>
  <c r="AB1122" i="5"/>
  <c r="AB1123" i="5"/>
  <c r="AB1124" i="5"/>
  <c r="AB1125" i="5"/>
  <c r="AB1126" i="5"/>
  <c r="AB1127" i="5"/>
  <c r="AB1128" i="5"/>
  <c r="AB1129" i="5"/>
  <c r="AB1130" i="5"/>
  <c r="AB1131" i="5"/>
  <c r="AB1132" i="5"/>
  <c r="AB1133" i="5"/>
  <c r="AB1134" i="5"/>
  <c r="AB1135" i="5"/>
  <c r="AB1136" i="5"/>
  <c r="AB1137" i="5"/>
  <c r="AB1138" i="5"/>
  <c r="AB1139" i="5"/>
  <c r="AB1140" i="5"/>
  <c r="AB1141" i="5"/>
  <c r="AB1142" i="5"/>
  <c r="AB1143" i="5"/>
  <c r="AB1144" i="5"/>
  <c r="AB1145" i="5"/>
  <c r="AB1146" i="5"/>
  <c r="AB1147" i="5"/>
  <c r="AB1148" i="5"/>
  <c r="AB1149" i="5"/>
  <c r="AB1150" i="5"/>
  <c r="AB1151" i="5"/>
  <c r="AB1152" i="5"/>
  <c r="AB1153" i="5"/>
  <c r="AB1154" i="5"/>
  <c r="AB1155" i="5"/>
  <c r="AB1156" i="5"/>
  <c r="AB1157" i="5"/>
  <c r="AB1158" i="5"/>
  <c r="AB1159" i="5"/>
  <c r="AB1160" i="5"/>
  <c r="AB1161" i="5"/>
  <c r="AB1162" i="5"/>
  <c r="AB1163" i="5"/>
  <c r="AB1164" i="5"/>
  <c r="AB1165" i="5"/>
  <c r="AB1166" i="5"/>
  <c r="AB1167" i="5"/>
  <c r="AB1168" i="5"/>
  <c r="AB1169" i="5"/>
  <c r="AB1170" i="5"/>
  <c r="AB1171" i="5"/>
  <c r="AB1172" i="5"/>
  <c r="AB1173" i="5"/>
  <c r="AB1174" i="5"/>
  <c r="AB1175" i="5"/>
  <c r="AB1176" i="5"/>
  <c r="AB1177" i="5"/>
  <c r="AB1178" i="5"/>
  <c r="AB1179" i="5"/>
  <c r="AB1180" i="5"/>
  <c r="AB1181" i="5"/>
  <c r="AB1182" i="5"/>
  <c r="AB1183" i="5"/>
  <c r="AB1184" i="5"/>
  <c r="AB1185" i="5"/>
  <c r="AB1186" i="5"/>
  <c r="AB1187" i="5"/>
  <c r="AB1188" i="5"/>
  <c r="AB1189" i="5"/>
  <c r="AB1190" i="5"/>
  <c r="AB1191" i="5"/>
  <c r="AB1192" i="5"/>
  <c r="AB1193" i="5"/>
  <c r="AB1194" i="5"/>
  <c r="AB1195" i="5"/>
  <c r="AB1196" i="5"/>
  <c r="AB1197" i="5"/>
  <c r="AB1198" i="5"/>
  <c r="AB1199" i="5"/>
  <c r="AB1200" i="5"/>
  <c r="AB1201" i="5"/>
  <c r="AB1202" i="5"/>
  <c r="AB1203" i="5"/>
  <c r="AB1204" i="5"/>
  <c r="AB1205" i="5"/>
  <c r="AB1206" i="5"/>
  <c r="AB1207" i="5"/>
  <c r="AB1208" i="5"/>
  <c r="AB1209" i="5"/>
  <c r="AB1210" i="5"/>
  <c r="AB1211" i="5"/>
  <c r="AB1212" i="5"/>
  <c r="AB1213" i="5"/>
  <c r="AB1214" i="5"/>
  <c r="AB1215" i="5"/>
  <c r="AB1216" i="5"/>
  <c r="AB1217" i="5"/>
  <c r="AB1218" i="5"/>
  <c r="AB1219" i="5"/>
  <c r="AB1220" i="5"/>
  <c r="AB1221" i="5"/>
  <c r="AB1222" i="5"/>
  <c r="AB1223" i="5"/>
  <c r="AB1224" i="5"/>
  <c r="AB1225" i="5"/>
  <c r="AB1226" i="5"/>
  <c r="AB1227" i="5"/>
  <c r="AB1228" i="5"/>
  <c r="AB1229" i="5"/>
  <c r="AB1230" i="5"/>
  <c r="AB1231" i="5"/>
  <c r="AB1232" i="5"/>
  <c r="AB1233" i="5"/>
  <c r="AB1234" i="5"/>
  <c r="AB1235" i="5"/>
  <c r="AB1236" i="5"/>
  <c r="AB1237" i="5"/>
  <c r="AB1238" i="5"/>
  <c r="AB1239" i="5"/>
  <c r="AB1240" i="5"/>
  <c r="AB1241" i="5"/>
  <c r="AB1242" i="5"/>
  <c r="AB1243" i="5"/>
  <c r="AB1244" i="5"/>
  <c r="AB1245" i="5"/>
  <c r="AB1246" i="5"/>
  <c r="AB1247" i="5"/>
  <c r="AB1248" i="5"/>
  <c r="AB1249" i="5"/>
  <c r="AB1250" i="5"/>
  <c r="AB1251" i="5"/>
  <c r="AB1252" i="5"/>
  <c r="AB1253" i="5"/>
  <c r="AB1254" i="5"/>
  <c r="AB1255" i="5"/>
  <c r="AB1256" i="5"/>
  <c r="AB1257" i="5"/>
  <c r="AB1258" i="5"/>
  <c r="AB1259" i="5"/>
  <c r="AB1260" i="5"/>
  <c r="AB1261" i="5"/>
  <c r="AB1262" i="5"/>
  <c r="AB1263" i="5"/>
  <c r="AB1264" i="5"/>
  <c r="AB1265" i="5"/>
  <c r="AB1266" i="5"/>
  <c r="AB1267" i="5"/>
  <c r="AB1268" i="5"/>
  <c r="AB1269" i="5"/>
  <c r="AB1270" i="5"/>
  <c r="AB1271" i="5"/>
  <c r="AB1272" i="5"/>
  <c r="AB1273" i="5"/>
  <c r="AB1274" i="5"/>
  <c r="AB1275" i="5"/>
  <c r="AB1276" i="5"/>
  <c r="AB1277" i="5"/>
  <c r="AB1278" i="5"/>
  <c r="AB1279" i="5"/>
  <c r="AB1280" i="5"/>
  <c r="AB1281" i="5"/>
  <c r="AB1282" i="5"/>
  <c r="AB1283" i="5"/>
  <c r="AB1284" i="5"/>
  <c r="AB1285" i="5"/>
  <c r="AB1286" i="5"/>
  <c r="AB1287" i="5"/>
  <c r="AB1288" i="5"/>
  <c r="AB1289" i="5"/>
  <c r="AB1290" i="5"/>
  <c r="AB1291" i="5"/>
  <c r="AB1292" i="5"/>
  <c r="AB1293" i="5"/>
  <c r="AB1294" i="5"/>
  <c r="AB1295" i="5"/>
  <c r="AB1296" i="5"/>
  <c r="AB1297" i="5"/>
  <c r="AB1298" i="5"/>
  <c r="AB1299" i="5"/>
  <c r="AB1300" i="5"/>
  <c r="AB1301" i="5"/>
  <c r="AB1302" i="5"/>
  <c r="AB1303" i="5"/>
  <c r="AB1304" i="5"/>
  <c r="AB1305" i="5"/>
  <c r="AB1306" i="5"/>
  <c r="AB1307" i="5"/>
  <c r="AB1308" i="5"/>
  <c r="AB1309" i="5"/>
  <c r="AB1310" i="5"/>
  <c r="AB1311" i="5"/>
  <c r="AB1312" i="5"/>
  <c r="AB1313" i="5"/>
  <c r="AB1314" i="5"/>
  <c r="AB1315" i="5"/>
  <c r="AB1316" i="5"/>
  <c r="AB1317" i="5"/>
  <c r="AB1318" i="5"/>
  <c r="AB1319" i="5"/>
  <c r="AB1320" i="5"/>
  <c r="AB1321" i="5"/>
  <c r="AB1322" i="5"/>
  <c r="AB1323" i="5"/>
  <c r="AB1324" i="5"/>
  <c r="AB1325" i="5"/>
  <c r="AB1326" i="5"/>
  <c r="AB1327" i="5"/>
  <c r="AB1328" i="5"/>
  <c r="AB1329" i="5"/>
  <c r="AB1330" i="5"/>
  <c r="AB1331" i="5"/>
  <c r="AB1332" i="5"/>
  <c r="AB1333" i="5"/>
  <c r="AB1334" i="5"/>
  <c r="AB1335" i="5"/>
  <c r="AB1336" i="5"/>
  <c r="AB1337" i="5"/>
  <c r="AB1338" i="5"/>
  <c r="AB1339" i="5"/>
  <c r="AB1340" i="5"/>
  <c r="AB1341" i="5"/>
  <c r="AB1342" i="5"/>
  <c r="AB1343" i="5"/>
  <c r="AB1344" i="5"/>
  <c r="AB1345" i="5"/>
  <c r="AB1346" i="5"/>
  <c r="AB1347" i="5"/>
  <c r="AB1348" i="5"/>
  <c r="AB1349" i="5"/>
  <c r="AB1350" i="5"/>
  <c r="AB1351" i="5"/>
  <c r="AB1352" i="5"/>
  <c r="AB1353" i="5"/>
  <c r="AB1354" i="5"/>
  <c r="AB1355" i="5"/>
  <c r="AB1356" i="5"/>
  <c r="AB1357" i="5"/>
  <c r="AB1358" i="5"/>
  <c r="AB1359" i="5"/>
  <c r="AB1360" i="5"/>
  <c r="AB1361" i="5"/>
  <c r="AB1362" i="5"/>
  <c r="AB1363" i="5"/>
  <c r="AB1364" i="5"/>
  <c r="AB1365" i="5"/>
  <c r="AB1366" i="5"/>
  <c r="AB1367" i="5"/>
  <c r="AB1368" i="5"/>
  <c r="AB1369" i="5"/>
  <c r="AB1370" i="5"/>
  <c r="AB1371" i="5"/>
  <c r="AB1372" i="5"/>
  <c r="AB1373" i="5"/>
  <c r="AB1374" i="5"/>
  <c r="AB1375" i="5"/>
  <c r="AB1376" i="5"/>
  <c r="AB1377" i="5"/>
  <c r="AB1378" i="5"/>
  <c r="AB1379" i="5"/>
  <c r="AB1380" i="5"/>
  <c r="AB1381" i="5"/>
  <c r="AB1382" i="5"/>
  <c r="AB1383" i="5"/>
  <c r="AB1384" i="5"/>
  <c r="AB1385" i="5"/>
  <c r="AB1386" i="5"/>
  <c r="AB1387" i="5"/>
  <c r="AB1388" i="5"/>
  <c r="AB1389" i="5"/>
  <c r="AB1390" i="5"/>
  <c r="AB1391" i="5"/>
  <c r="AB1392" i="5"/>
  <c r="AB1393" i="5"/>
  <c r="AB1394" i="5"/>
  <c r="AB1395" i="5"/>
  <c r="AB1396" i="5"/>
  <c r="AB1397" i="5"/>
  <c r="AB1398" i="5"/>
  <c r="AB1399" i="5"/>
  <c r="AB1400" i="5"/>
  <c r="AB1401" i="5"/>
  <c r="AB1402" i="5"/>
  <c r="AB1403" i="5"/>
  <c r="AB1404" i="5"/>
  <c r="AB1405" i="5"/>
  <c r="AB1406" i="5"/>
  <c r="AB1407" i="5"/>
  <c r="AB1408" i="5"/>
  <c r="AB1409" i="5"/>
  <c r="AB1410" i="5"/>
  <c r="AB1411" i="5"/>
  <c r="AB1412" i="5"/>
  <c r="AB1413" i="5"/>
  <c r="AB1414" i="5"/>
  <c r="AB1415" i="5"/>
  <c r="AB1416" i="5"/>
  <c r="AB1417" i="5"/>
  <c r="AB1418" i="5"/>
  <c r="AB1419" i="5"/>
  <c r="AB1420" i="5"/>
  <c r="AB1421" i="5"/>
  <c r="AB1422" i="5"/>
  <c r="AB1423" i="5"/>
  <c r="AB1424" i="5"/>
  <c r="AB1425" i="5"/>
  <c r="AB1426" i="5"/>
  <c r="AB1427" i="5"/>
  <c r="AB1428" i="5"/>
  <c r="AB1429"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09" i="5"/>
  <c r="AB1810" i="5"/>
  <c r="AB1811" i="5"/>
  <c r="AB1812" i="5"/>
  <c r="AB1813" i="5"/>
  <c r="AB1814" i="5"/>
  <c r="AB1815" i="5"/>
  <c r="AB1816" i="5"/>
  <c r="AB1817" i="5"/>
  <c r="AB1818" i="5"/>
  <c r="AB1819" i="5"/>
  <c r="AB1820" i="5"/>
  <c r="AB1821" i="5"/>
  <c r="AB1822" i="5"/>
  <c r="AB1823" i="5"/>
  <c r="AB1824" i="5"/>
  <c r="AB1825" i="5"/>
  <c r="AB1826" i="5"/>
  <c r="AB1827" i="5"/>
  <c r="AB1828" i="5"/>
  <c r="AB1829" i="5"/>
  <c r="AB1830" i="5"/>
  <c r="AB1831" i="5"/>
  <c r="AB1832" i="5"/>
  <c r="AB1833" i="5"/>
  <c r="AB1834" i="5"/>
  <c r="AB1835" i="5"/>
  <c r="AB1836" i="5"/>
  <c r="AB1837" i="5"/>
  <c r="AB1838" i="5"/>
  <c r="AB1839" i="5"/>
  <c r="AB1840" i="5"/>
  <c r="AB1841" i="5"/>
  <c r="AB1842" i="5"/>
  <c r="AB1843" i="5"/>
  <c r="AB1844" i="5"/>
  <c r="AB1845" i="5"/>
  <c r="AB1846" i="5"/>
  <c r="AB1847" i="5"/>
  <c r="AB1848" i="5"/>
  <c r="AB1849" i="5"/>
  <c r="AB1850" i="5"/>
  <c r="AB1851" i="5"/>
  <c r="AB1852" i="5"/>
  <c r="AB1853" i="5"/>
  <c r="AB1854" i="5"/>
  <c r="AB1855" i="5"/>
  <c r="AB1856" i="5"/>
  <c r="AB1857" i="5"/>
  <c r="AB1858" i="5"/>
  <c r="AB1859" i="5"/>
  <c r="AB1860" i="5"/>
  <c r="AB1861" i="5"/>
  <c r="AB1862" i="5"/>
  <c r="AB1863" i="5"/>
  <c r="AB1864" i="5"/>
  <c r="AB1865" i="5"/>
  <c r="AB1866" i="5"/>
  <c r="AB1867" i="5"/>
  <c r="AB1868" i="5"/>
  <c r="AB1869" i="5"/>
  <c r="AB1870" i="5"/>
  <c r="AB1871" i="5"/>
  <c r="AB1872" i="5"/>
  <c r="AB1873" i="5"/>
  <c r="AB1874" i="5"/>
  <c r="AB1875" i="5"/>
  <c r="AB1876" i="5"/>
  <c r="AB1877" i="5"/>
  <c r="AB1878" i="5"/>
  <c r="AB1879" i="5"/>
  <c r="AB1880" i="5"/>
  <c r="AB1881" i="5"/>
  <c r="AB1882" i="5"/>
  <c r="AB1883" i="5"/>
  <c r="AB1884" i="5"/>
  <c r="AB1885" i="5"/>
  <c r="AB1886" i="5"/>
  <c r="AB1887" i="5"/>
  <c r="AB1888" i="5"/>
  <c r="AB1889" i="5"/>
  <c r="AB1890" i="5"/>
  <c r="AB1891" i="5"/>
  <c r="AB1892" i="5"/>
  <c r="AB1893" i="5"/>
  <c r="AB1894" i="5"/>
  <c r="AB1895" i="5"/>
  <c r="AB1896" i="5"/>
  <c r="AB1897" i="5"/>
  <c r="AB1898" i="5"/>
  <c r="AB1899" i="5"/>
  <c r="AB1900" i="5"/>
  <c r="AB1901" i="5"/>
  <c r="AB1902" i="5"/>
  <c r="AB1903" i="5"/>
  <c r="AB1904" i="5"/>
  <c r="AB1905" i="5"/>
  <c r="AB1906" i="5"/>
  <c r="AB1907" i="5"/>
  <c r="AB1908" i="5"/>
  <c r="AB1909" i="5"/>
  <c r="AB1910" i="5"/>
  <c r="AB1911" i="5"/>
  <c r="AB1912" i="5"/>
  <c r="AB1913" i="5"/>
  <c r="AB1914" i="5"/>
  <c r="AB1915" i="5"/>
  <c r="AB1916" i="5"/>
  <c r="AB1917" i="5"/>
  <c r="AB1918" i="5"/>
  <c r="AB1919" i="5"/>
  <c r="AB1920" i="5"/>
  <c r="AB1921" i="5"/>
  <c r="AB1922" i="5"/>
  <c r="AB1923" i="5"/>
  <c r="AB1924" i="5"/>
  <c r="AB1925" i="5"/>
  <c r="AB1926" i="5"/>
  <c r="AB1927" i="5"/>
  <c r="AB1928" i="5"/>
  <c r="AB1929" i="5"/>
  <c r="AB1930" i="5"/>
  <c r="AB1931" i="5"/>
  <c r="AB1932" i="5"/>
  <c r="AB1933" i="5"/>
  <c r="AB1934" i="5"/>
  <c r="AB1935" i="5"/>
  <c r="AB1936" i="5"/>
  <c r="AB1937" i="5"/>
  <c r="AB1938" i="5"/>
  <c r="AB1939" i="5"/>
  <c r="AB1940" i="5"/>
  <c r="AB1941" i="5"/>
  <c r="AB1942" i="5"/>
  <c r="AB1943" i="5"/>
  <c r="AB1944" i="5"/>
  <c r="AB1945" i="5"/>
  <c r="AB1946" i="5"/>
  <c r="AB1947" i="5"/>
  <c r="AB1948" i="5"/>
  <c r="AB1949" i="5"/>
  <c r="AB1950" i="5"/>
  <c r="AB1951" i="5"/>
  <c r="AB1952" i="5"/>
  <c r="AB1953" i="5"/>
  <c r="AB1954" i="5"/>
  <c r="AB1955" i="5"/>
  <c r="AB1956" i="5"/>
  <c r="AB1957" i="5"/>
  <c r="AB1958" i="5"/>
  <c r="AB1959" i="5"/>
  <c r="AB1960" i="5"/>
  <c r="AB1961" i="5"/>
  <c r="AB1962" i="5"/>
  <c r="AB1963" i="5"/>
  <c r="AB1964" i="5"/>
  <c r="AB1965" i="5"/>
  <c r="AB1966" i="5"/>
  <c r="AB1967" i="5"/>
  <c r="AB1968" i="5"/>
  <c r="AB1969" i="5"/>
  <c r="AB1970" i="5"/>
  <c r="AB1971" i="5"/>
  <c r="AB1972" i="5"/>
  <c r="AB1973" i="5"/>
  <c r="AB1974" i="5"/>
  <c r="AB1975" i="5"/>
  <c r="AB1976" i="5"/>
  <c r="AB1977" i="5"/>
  <c r="AB1978" i="5"/>
  <c r="AB1979" i="5"/>
  <c r="AB1980" i="5"/>
  <c r="AB1981" i="5"/>
  <c r="AB1982" i="5"/>
  <c r="AB1983" i="5"/>
  <c r="AB1984" i="5"/>
  <c r="AB1985" i="5"/>
  <c r="AB1986" i="5"/>
  <c r="AB1987" i="5"/>
  <c r="AB1988" i="5"/>
  <c r="AB1989" i="5"/>
  <c r="AB1990" i="5"/>
  <c r="AB1991" i="5"/>
  <c r="AB1992" i="5"/>
  <c r="AB1993" i="5"/>
  <c r="AB1994" i="5"/>
  <c r="AB1995" i="5"/>
  <c r="AB1996" i="5"/>
  <c r="AB1997" i="5"/>
  <c r="AB1998" i="5"/>
  <c r="AB1999" i="5"/>
  <c r="AB2000" i="5"/>
  <c r="AB2001" i="5"/>
  <c r="AB2002" i="5"/>
  <c r="AB2003" i="5"/>
  <c r="AB2004" i="5"/>
  <c r="AB2005" i="5"/>
  <c r="AB2006" i="5"/>
  <c r="AB2007" i="5"/>
  <c r="AB2008" i="5"/>
  <c r="AB2009" i="5"/>
  <c r="AB2010" i="5"/>
  <c r="AB2011" i="5"/>
  <c r="AB2012" i="5"/>
  <c r="AB2013" i="5"/>
  <c r="AB2014" i="5"/>
  <c r="AB2015" i="5"/>
  <c r="AB2016" i="5"/>
  <c r="AB2017" i="5"/>
  <c r="AB2018" i="5"/>
  <c r="AB2019" i="5"/>
  <c r="AB2020" i="5"/>
  <c r="AB2021" i="5"/>
  <c r="AB2022" i="5"/>
  <c r="AB2023" i="5"/>
  <c r="AB2024" i="5"/>
  <c r="AB2025" i="5"/>
  <c r="AB2026" i="5"/>
  <c r="AB2027" i="5"/>
  <c r="AB2028" i="5"/>
  <c r="AB2029" i="5"/>
  <c r="AB2030" i="5"/>
  <c r="AB2031" i="5"/>
  <c r="AB2032" i="5"/>
  <c r="AB2033" i="5"/>
  <c r="AB2034" i="5"/>
  <c r="AB2035" i="5"/>
  <c r="AB2036" i="5"/>
  <c r="AB2037" i="5"/>
  <c r="AB2038" i="5"/>
  <c r="AB2039" i="5"/>
  <c r="AB2040" i="5"/>
  <c r="AB2041" i="5"/>
  <c r="AB2042" i="5"/>
  <c r="AB2043" i="5"/>
  <c r="AB2044" i="5"/>
  <c r="AB2045" i="5"/>
  <c r="AB2046" i="5"/>
  <c r="AB2047" i="5"/>
  <c r="AB2048" i="5"/>
  <c r="AB2049" i="5"/>
  <c r="AB2050" i="5"/>
  <c r="AB2051" i="5"/>
  <c r="AB2052" i="5"/>
  <c r="AB2053" i="5"/>
  <c r="AB2054" i="5"/>
  <c r="AB2055" i="5"/>
  <c r="AB2056" i="5"/>
  <c r="AB2057" i="5"/>
  <c r="AB2058" i="5"/>
  <c r="AB2059" i="5"/>
  <c r="AB2060" i="5"/>
  <c r="AB2061" i="5"/>
  <c r="AB2062" i="5"/>
  <c r="AB2063" i="5"/>
  <c r="AB2064" i="5"/>
  <c r="AB2065" i="5"/>
  <c r="AB2066" i="5"/>
  <c r="AB2067" i="5"/>
  <c r="AB2068" i="5"/>
  <c r="AB2069" i="5"/>
  <c r="AB2070" i="5"/>
  <c r="AB2071" i="5"/>
  <c r="AB2072" i="5"/>
  <c r="AB2073" i="5"/>
  <c r="AB2074" i="5"/>
  <c r="AB2075" i="5"/>
  <c r="AB2076" i="5"/>
  <c r="AB2077" i="5"/>
  <c r="AB2078" i="5"/>
  <c r="AB2079" i="5"/>
  <c r="AB2080" i="5"/>
  <c r="AB2081" i="5"/>
  <c r="AB2082" i="5"/>
  <c r="AB2083" i="5"/>
  <c r="AB2084" i="5"/>
  <c r="AB2085" i="5"/>
  <c r="AB2086" i="5"/>
  <c r="AB2087" i="5"/>
  <c r="AB2088" i="5"/>
  <c r="AB2089" i="5"/>
  <c r="AB2090" i="5"/>
  <c r="AB2091" i="5"/>
  <c r="AB2092" i="5"/>
  <c r="AB2093" i="5"/>
  <c r="AB2094" i="5"/>
  <c r="AB2095" i="5"/>
  <c r="AB2096" i="5"/>
  <c r="AB2097" i="5"/>
  <c r="AB2098" i="5"/>
  <c r="AB2099" i="5"/>
  <c r="AB2100" i="5"/>
  <c r="AB2101" i="5"/>
  <c r="AB2102" i="5"/>
  <c r="AB2103" i="5"/>
  <c r="AB2104" i="5"/>
  <c r="AB2105" i="5"/>
  <c r="AB2106" i="5"/>
  <c r="AB2107" i="5"/>
  <c r="AB2108" i="5"/>
  <c r="AB2109" i="5"/>
  <c r="AB2110" i="5"/>
  <c r="AB2111" i="5"/>
  <c r="AB2112" i="5"/>
  <c r="AB2113" i="5"/>
  <c r="AB2114" i="5"/>
  <c r="AB2115" i="5"/>
  <c r="AB2116" i="5"/>
  <c r="AB2117" i="5"/>
  <c r="AB2118" i="5"/>
  <c r="AB2119" i="5"/>
  <c r="AB2120" i="5"/>
  <c r="AB2121" i="5"/>
  <c r="AB2122" i="5"/>
  <c r="AB2123" i="5"/>
  <c r="AB2124" i="5"/>
  <c r="AB2125" i="5"/>
  <c r="AB2126" i="5"/>
  <c r="AB2127" i="5"/>
  <c r="AB2128" i="5"/>
  <c r="AB2129" i="5"/>
  <c r="AB2130" i="5"/>
  <c r="AB2131" i="5"/>
  <c r="AB2132" i="5"/>
  <c r="AB2133" i="5"/>
  <c r="AB2134" i="5"/>
  <c r="AB2135" i="5"/>
  <c r="AB2136" i="5"/>
  <c r="AB2137" i="5"/>
  <c r="AB2138" i="5"/>
  <c r="AB2139" i="5"/>
  <c r="AB2140" i="5"/>
  <c r="AB2141" i="5"/>
  <c r="AB2142" i="5"/>
  <c r="AB2143" i="5"/>
  <c r="AB2144" i="5"/>
  <c r="AB2145" i="5"/>
  <c r="AB2146" i="5"/>
  <c r="AB2147" i="5"/>
  <c r="AB2148" i="5"/>
  <c r="AB2149" i="5"/>
  <c r="AB2150" i="5"/>
  <c r="AB2151" i="5"/>
  <c r="AB2152" i="5"/>
  <c r="AB2153" i="5"/>
  <c r="AB2154" i="5"/>
  <c r="AB2155" i="5"/>
  <c r="AB2156" i="5"/>
  <c r="AB2157" i="5"/>
  <c r="AB2158" i="5"/>
  <c r="AB2159" i="5"/>
  <c r="AB2160" i="5"/>
  <c r="AB2161" i="5"/>
  <c r="AB2162" i="5"/>
  <c r="AB2163" i="5"/>
  <c r="AB2164" i="5"/>
  <c r="AB2165" i="5"/>
  <c r="AB2166" i="5"/>
  <c r="AB2167" i="5"/>
  <c r="AB2168" i="5"/>
  <c r="AB2169" i="5"/>
  <c r="AB2170" i="5"/>
  <c r="AB2171" i="5"/>
  <c r="AB2172" i="5"/>
  <c r="AB2173" i="5"/>
  <c r="AB2174" i="5"/>
  <c r="AB2175" i="5"/>
  <c r="AB2176" i="5"/>
  <c r="AB2177" i="5"/>
  <c r="AB2178" i="5"/>
  <c r="AB2179" i="5"/>
  <c r="AB2180" i="5"/>
  <c r="AB2181" i="5"/>
  <c r="AB2182" i="5"/>
  <c r="AB2183" i="5"/>
  <c r="AB2184" i="5"/>
  <c r="AB2185" i="5"/>
  <c r="AB2186" i="5"/>
  <c r="AB2187" i="5"/>
  <c r="AB2188" i="5"/>
  <c r="AB2189" i="5"/>
  <c r="AB2190" i="5"/>
  <c r="AB2191" i="5"/>
  <c r="AB2192" i="5"/>
  <c r="AB2193" i="5"/>
  <c r="AB2194" i="5"/>
  <c r="AB2195" i="5"/>
  <c r="AB2196" i="5"/>
  <c r="AB2197" i="5"/>
  <c r="AB2198" i="5"/>
  <c r="AB2199" i="5"/>
  <c r="AB2200" i="5"/>
  <c r="AB2201" i="5"/>
  <c r="AB2202" i="5"/>
  <c r="AB2203" i="5"/>
  <c r="AB2204" i="5"/>
  <c r="AB2205" i="5"/>
  <c r="AB2206" i="5"/>
  <c r="AB2207" i="5"/>
  <c r="AB2208" i="5"/>
  <c r="AB2209" i="5"/>
  <c r="AB2210" i="5"/>
  <c r="AB2211" i="5"/>
  <c r="AB2212" i="5"/>
  <c r="AB2213" i="5"/>
  <c r="AB2214" i="5"/>
  <c r="AB2215" i="5"/>
  <c r="AB2216" i="5"/>
  <c r="AB2217" i="5"/>
  <c r="AB2218" i="5"/>
  <c r="AB2219" i="5"/>
  <c r="AB2220" i="5"/>
  <c r="AB2221" i="5"/>
  <c r="AB2222" i="5"/>
  <c r="AB2223" i="5"/>
  <c r="AB2224" i="5"/>
  <c r="AB2225" i="5"/>
  <c r="AB2226" i="5"/>
  <c r="AB2227" i="5"/>
  <c r="AB2228" i="5"/>
  <c r="AB2229" i="5"/>
  <c r="AB2230" i="5"/>
  <c r="AB2231" i="5"/>
  <c r="AB2232" i="5"/>
  <c r="AB2233" i="5"/>
  <c r="AB2234" i="5"/>
  <c r="AB2235" i="5"/>
  <c r="AB2236" i="5"/>
  <c r="AB2237" i="5"/>
  <c r="AB2238" i="5"/>
  <c r="AB2239" i="5"/>
  <c r="AB2240" i="5"/>
  <c r="AB2241" i="5"/>
  <c r="AB2242" i="5"/>
  <c r="AB2243" i="5"/>
  <c r="AB2244" i="5"/>
  <c r="AB2245" i="5"/>
  <c r="AB2246" i="5"/>
  <c r="AB2247" i="5"/>
  <c r="AB2248" i="5"/>
  <c r="AB2249" i="5"/>
  <c r="AB2250" i="5"/>
  <c r="AB2251" i="5"/>
  <c r="AB2252" i="5"/>
  <c r="AB2253" i="5"/>
  <c r="AB2254" i="5"/>
  <c r="AB2255" i="5"/>
  <c r="AB2256" i="5"/>
  <c r="AB2257" i="5"/>
  <c r="AB2258" i="5"/>
  <c r="AB2259" i="5"/>
  <c r="AB2260" i="5"/>
  <c r="AB2261" i="5"/>
  <c r="AB2262" i="5"/>
  <c r="AB2263" i="5"/>
  <c r="AB2264" i="5"/>
  <c r="AB2265" i="5"/>
  <c r="AB2266" i="5"/>
  <c r="AB2267" i="5"/>
  <c r="AB2268" i="5"/>
  <c r="AB2269" i="5"/>
  <c r="AB2270" i="5"/>
  <c r="AB2271" i="5"/>
  <c r="AB2272" i="5"/>
  <c r="AB2273" i="5"/>
  <c r="AB2274" i="5"/>
  <c r="AB2275" i="5"/>
  <c r="AB2276" i="5"/>
  <c r="AB2277" i="5"/>
  <c r="AB2278" i="5"/>
  <c r="AB2279" i="5"/>
  <c r="AB2280" i="5"/>
  <c r="AB2281" i="5"/>
  <c r="AB2282" i="5"/>
  <c r="AB2283" i="5"/>
  <c r="AB2284" i="5"/>
  <c r="AB2285" i="5"/>
  <c r="AB2286" i="5"/>
  <c r="AB2287" i="5"/>
  <c r="AB2288" i="5"/>
  <c r="AB2289" i="5"/>
  <c r="AB2290" i="5"/>
  <c r="AB2291" i="5"/>
  <c r="AB2292" i="5"/>
  <c r="AB2293" i="5"/>
  <c r="AB2294" i="5"/>
  <c r="AB2295" i="5"/>
  <c r="AB2296" i="5"/>
  <c r="AB2297" i="5"/>
  <c r="AB2298" i="5"/>
  <c r="AB2299" i="5"/>
  <c r="AB2300" i="5"/>
  <c r="AB2301" i="5"/>
  <c r="AB2302" i="5"/>
  <c r="AB2303" i="5"/>
  <c r="AB2304" i="5"/>
  <c r="AB2305" i="5"/>
  <c r="AB2306" i="5"/>
  <c r="AB2307" i="5"/>
  <c r="AB2308" i="5"/>
  <c r="AB2309" i="5"/>
  <c r="AB2310" i="5"/>
  <c r="AB2311" i="5"/>
  <c r="AB2312" i="5"/>
  <c r="AB2313" i="5"/>
  <c r="AB2314" i="5"/>
  <c r="AB2315" i="5"/>
  <c r="AB2316" i="5"/>
  <c r="AB2317" i="5"/>
  <c r="AB2318" i="5"/>
  <c r="AB2319" i="5"/>
  <c r="AB2320" i="5"/>
  <c r="AB2321" i="5"/>
  <c r="AB2322" i="5"/>
  <c r="AB2323" i="5"/>
  <c r="AB2324" i="5"/>
  <c r="AB2325" i="5"/>
  <c r="AB2326" i="5"/>
  <c r="AB2327" i="5"/>
  <c r="AB2328" i="5"/>
  <c r="AB2329" i="5"/>
  <c r="AB2330" i="5"/>
  <c r="AB2331" i="5"/>
  <c r="AB2332" i="5"/>
  <c r="AB2333" i="5"/>
  <c r="AB2334" i="5"/>
  <c r="AB2335" i="5"/>
  <c r="AB2336" i="5"/>
  <c r="AB2337" i="5"/>
  <c r="AB2338" i="5"/>
  <c r="AB2339" i="5"/>
  <c r="AB2340" i="5"/>
  <c r="AB2341" i="5"/>
  <c r="AB2342" i="5"/>
  <c r="AB2343" i="5"/>
  <c r="AB2344" i="5"/>
  <c r="AB2345" i="5"/>
  <c r="AB2346" i="5"/>
  <c r="AB2347" i="5"/>
  <c r="AB2348" i="5"/>
  <c r="AB2349" i="5"/>
  <c r="AB2350" i="5"/>
  <c r="AB2351" i="5"/>
  <c r="AB2352" i="5"/>
  <c r="AB2353" i="5"/>
  <c r="AB2354" i="5"/>
  <c r="AB2355" i="5"/>
  <c r="AB2356" i="5"/>
  <c r="AB2357" i="5"/>
  <c r="AB2358" i="5"/>
  <c r="AB2359" i="5"/>
  <c r="AB2360" i="5"/>
  <c r="AB2361" i="5"/>
  <c r="AB2362" i="5"/>
  <c r="AB2363" i="5"/>
  <c r="AB2364" i="5"/>
  <c r="AB2365" i="5"/>
  <c r="AB2366" i="5"/>
  <c r="AB2367" i="5"/>
  <c r="AB2368" i="5"/>
  <c r="AB2369" i="5"/>
  <c r="AB2370" i="5"/>
  <c r="AB2371" i="5"/>
  <c r="AB2372" i="5"/>
  <c r="AB2373" i="5"/>
  <c r="AB2374" i="5"/>
  <c r="AB2375" i="5"/>
  <c r="AB2376" i="5"/>
  <c r="AB2377" i="5"/>
  <c r="AB2378" i="5"/>
  <c r="AB2379" i="5"/>
  <c r="AB2380" i="5"/>
  <c r="AB2381" i="5"/>
  <c r="AB2382" i="5"/>
  <c r="AB2383" i="5"/>
  <c r="AB2384" i="5"/>
  <c r="AB2385" i="5"/>
  <c r="AB2386" i="5"/>
  <c r="AB2387" i="5"/>
  <c r="AB2388" i="5"/>
  <c r="AB2389" i="5"/>
  <c r="AB2390" i="5"/>
  <c r="AB2391" i="5"/>
  <c r="AB2392" i="5"/>
  <c r="AB2393" i="5"/>
  <c r="AB2394" i="5"/>
  <c r="AB2395" i="5"/>
  <c r="AB2396" i="5"/>
  <c r="AB2397" i="5"/>
  <c r="AB2398" i="5"/>
  <c r="AB2399" i="5"/>
  <c r="AB2400" i="5"/>
  <c r="AB2401" i="5"/>
  <c r="AB2402" i="5"/>
  <c r="AB2403" i="5"/>
  <c r="AB2404" i="5"/>
  <c r="AB2405" i="5"/>
  <c r="AB2406" i="5"/>
  <c r="AB2407" i="5"/>
  <c r="AB2408" i="5"/>
  <c r="AB2409" i="5"/>
  <c r="AB2410" i="5"/>
  <c r="AB2411" i="5"/>
  <c r="AB2412" i="5"/>
  <c r="AB2413" i="5"/>
  <c r="AB2414" i="5"/>
  <c r="AB2415" i="5"/>
  <c r="AB2416" i="5"/>
  <c r="AB2417" i="5"/>
  <c r="AB2418" i="5"/>
  <c r="AB2419" i="5"/>
  <c r="AB2420" i="5"/>
  <c r="AB2421" i="5"/>
  <c r="AB2422" i="5"/>
  <c r="AB2423" i="5"/>
  <c r="AB2424" i="5"/>
  <c r="AB2425" i="5"/>
  <c r="AB2426" i="5"/>
  <c r="AB2427" i="5"/>
  <c r="AB2428" i="5"/>
  <c r="AB2429" i="5"/>
  <c r="AB2430" i="5"/>
  <c r="AB2431" i="5"/>
  <c r="AB2432" i="5"/>
  <c r="AB2433" i="5"/>
  <c r="AB2434" i="5"/>
  <c r="AB2435" i="5"/>
  <c r="AB2436" i="5"/>
  <c r="AB2437" i="5"/>
  <c r="AB2438" i="5"/>
  <c r="AB2439" i="5"/>
  <c r="AB2440" i="5"/>
  <c r="AB2441" i="5"/>
  <c r="AB2442" i="5"/>
  <c r="AB2443" i="5"/>
  <c r="AB2444" i="5"/>
  <c r="AB2445" i="5"/>
  <c r="AB2446" i="5"/>
  <c r="AB2447" i="5"/>
  <c r="AB2448" i="5"/>
  <c r="AB2449" i="5"/>
  <c r="AB2450" i="5"/>
  <c r="AB2451" i="5"/>
  <c r="AB2452" i="5"/>
  <c r="AB2453" i="5"/>
  <c r="AB2454" i="5"/>
  <c r="AB2455" i="5"/>
  <c r="AB2456" i="5"/>
  <c r="AB2457" i="5"/>
  <c r="AB2458" i="5"/>
  <c r="AB2459" i="5"/>
  <c r="AB2460" i="5"/>
  <c r="AB2461" i="5"/>
  <c r="AB2462" i="5"/>
  <c r="AB2463" i="5"/>
  <c r="AB2464" i="5"/>
  <c r="AB2465" i="5"/>
  <c r="AB2466" i="5"/>
  <c r="AB2467" i="5"/>
  <c r="AB2468" i="5"/>
  <c r="AB2469" i="5"/>
  <c r="AB2470" i="5"/>
  <c r="AB2471" i="5"/>
  <c r="AB2472" i="5"/>
  <c r="AB2473" i="5"/>
  <c r="AB2474" i="5"/>
  <c r="AB2475" i="5"/>
  <c r="AB2476" i="5"/>
  <c r="AB2477" i="5"/>
  <c r="AB2478" i="5"/>
  <c r="AB2479" i="5"/>
  <c r="AB2480" i="5"/>
  <c r="AB2481" i="5"/>
  <c r="AB2482" i="5"/>
  <c r="AB2483" i="5"/>
  <c r="AB2484" i="5"/>
  <c r="AB2485" i="5"/>
  <c r="AB2486" i="5"/>
  <c r="AB2487" i="5"/>
  <c r="AB2488" i="5"/>
  <c r="AB2489" i="5"/>
  <c r="AB2490" i="5"/>
  <c r="AB2491" i="5"/>
  <c r="AB2492" i="5"/>
  <c r="AB2493" i="5"/>
  <c r="AB2494" i="5"/>
  <c r="AB2495" i="5"/>
  <c r="AB2496" i="5"/>
  <c r="AB2497" i="5"/>
  <c r="AB2498" i="5"/>
  <c r="AB2499" i="5"/>
  <c r="AB2504" i="5"/>
  <c r="G114" i="6"/>
  <c r="G22" i="6"/>
  <c r="G21" i="6"/>
  <c r="G20" i="6"/>
  <c r="G19" i="6"/>
  <c r="G18" i="6"/>
  <c r="J119" i="6"/>
  <c r="I119" i="6"/>
  <c r="J118" i="6"/>
  <c r="I118" i="6"/>
  <c r="J117" i="6"/>
  <c r="I117" i="6"/>
  <c r="J116" i="6"/>
  <c r="I116" i="6"/>
  <c r="K114" i="6"/>
  <c r="J112" i="6"/>
  <c r="I112" i="6"/>
  <c r="G112" i="6"/>
  <c r="H112" i="6"/>
  <c r="J88" i="6"/>
  <c r="J87" i="6"/>
  <c r="J86" i="6"/>
  <c r="J85" i="6"/>
  <c r="J77" i="6"/>
  <c r="J76" i="6"/>
  <c r="J66" i="6"/>
  <c r="J65" i="6"/>
  <c r="J64" i="6"/>
  <c r="J63" i="6"/>
  <c r="J55" i="6"/>
  <c r="J54" i="6"/>
  <c r="J53" i="6"/>
  <c r="J52" i="6"/>
  <c r="J51" i="6"/>
  <c r="J44" i="6"/>
  <c r="J43" i="6"/>
  <c r="J42" i="6"/>
  <c r="J41" i="6"/>
  <c r="D112"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c r="G4" i="6"/>
  <c r="H4" i="6"/>
  <c r="B21" i="13"/>
  <c r="C4" i="8"/>
  <c r="J13" i="5"/>
  <c r="S13" i="5"/>
  <c r="T13" i="5"/>
  <c r="J14" i="5"/>
  <c r="S14" i="5"/>
  <c r="T14" i="5"/>
  <c r="J15" i="5"/>
  <c r="S15" i="5"/>
  <c r="T15" i="5"/>
  <c r="J16" i="5"/>
  <c r="S16" i="5"/>
  <c r="T16" i="5"/>
  <c r="J17" i="5"/>
  <c r="S17" i="5"/>
  <c r="T17" i="5"/>
  <c r="J18" i="5"/>
  <c r="S18" i="5"/>
  <c r="T18" i="5"/>
  <c r="J19" i="5"/>
  <c r="S19" i="5"/>
  <c r="T19" i="5"/>
  <c r="J20" i="5"/>
  <c r="S20" i="5"/>
  <c r="T20" i="5"/>
  <c r="J21" i="5"/>
  <c r="S21" i="5"/>
  <c r="T21" i="5"/>
  <c r="J22" i="5"/>
  <c r="S22" i="5"/>
  <c r="T22" i="5"/>
  <c r="J23" i="5"/>
  <c r="S23" i="5"/>
  <c r="T23" i="5"/>
  <c r="J24" i="5"/>
  <c r="S24" i="5"/>
  <c r="T24" i="5"/>
  <c r="J25" i="5"/>
  <c r="S25" i="5"/>
  <c r="T25" i="5"/>
  <c r="J26" i="5"/>
  <c r="S26" i="5"/>
  <c r="T26" i="5"/>
  <c r="J27" i="5"/>
  <c r="S27" i="5"/>
  <c r="T27" i="5"/>
  <c r="J28" i="5"/>
  <c r="S28" i="5"/>
  <c r="T28" i="5"/>
  <c r="J29" i="5"/>
  <c r="S29" i="5"/>
  <c r="T29" i="5"/>
  <c r="J30" i="5"/>
  <c r="S30" i="5"/>
  <c r="T30" i="5"/>
  <c r="J31" i="5"/>
  <c r="S31" i="5"/>
  <c r="T31" i="5"/>
  <c r="J32" i="5"/>
  <c r="S32" i="5"/>
  <c r="T32" i="5"/>
  <c r="J33" i="5"/>
  <c r="S33" i="5"/>
  <c r="T33" i="5"/>
  <c r="J34" i="5"/>
  <c r="S34" i="5"/>
  <c r="T34" i="5"/>
  <c r="J35" i="5"/>
  <c r="S35" i="5"/>
  <c r="T35" i="5"/>
  <c r="J36" i="5"/>
  <c r="S36" i="5"/>
  <c r="T36" i="5"/>
  <c r="J37" i="5"/>
  <c r="S37" i="5"/>
  <c r="T37" i="5"/>
  <c r="J38" i="5"/>
  <c r="S38" i="5"/>
  <c r="T38" i="5"/>
  <c r="J39" i="5"/>
  <c r="S39" i="5"/>
  <c r="T39" i="5"/>
  <c r="J40" i="5"/>
  <c r="S40" i="5"/>
  <c r="T40" i="5"/>
  <c r="J41" i="5"/>
  <c r="S41" i="5"/>
  <c r="T41" i="5"/>
  <c r="J42" i="5"/>
  <c r="S42" i="5"/>
  <c r="T42" i="5"/>
  <c r="J43" i="5"/>
  <c r="S43" i="5"/>
  <c r="T43" i="5"/>
  <c r="J44" i="5"/>
  <c r="S44" i="5"/>
  <c r="T44" i="5"/>
  <c r="J45" i="5"/>
  <c r="S45" i="5"/>
  <c r="T45" i="5"/>
  <c r="J46" i="5"/>
  <c r="S46" i="5"/>
  <c r="T46" i="5"/>
  <c r="J47" i="5"/>
  <c r="S47" i="5"/>
  <c r="T47" i="5"/>
  <c r="J48" i="5"/>
  <c r="S48" i="5"/>
  <c r="T48" i="5"/>
  <c r="J49" i="5"/>
  <c r="S49" i="5"/>
  <c r="T49" i="5"/>
  <c r="J50" i="5"/>
  <c r="S50" i="5"/>
  <c r="T50" i="5"/>
  <c r="J51" i="5"/>
  <c r="S51" i="5"/>
  <c r="T51" i="5"/>
  <c r="J52" i="5"/>
  <c r="S52" i="5"/>
  <c r="T52" i="5"/>
  <c r="J53" i="5"/>
  <c r="S53" i="5"/>
  <c r="T53" i="5"/>
  <c r="J54" i="5"/>
  <c r="S54" i="5"/>
  <c r="T54" i="5"/>
  <c r="J55" i="5"/>
  <c r="S55" i="5"/>
  <c r="T55" i="5"/>
  <c r="J56" i="5"/>
  <c r="S56" i="5"/>
  <c r="T56" i="5"/>
  <c r="J57" i="5"/>
  <c r="S57" i="5"/>
  <c r="T57" i="5"/>
  <c r="J58" i="5"/>
  <c r="S58" i="5"/>
  <c r="T58" i="5"/>
  <c r="J59" i="5"/>
  <c r="S59" i="5"/>
  <c r="T59" i="5"/>
  <c r="J60" i="5"/>
  <c r="S60" i="5"/>
  <c r="T60" i="5"/>
  <c r="J61" i="5"/>
  <c r="S61" i="5"/>
  <c r="T61" i="5"/>
  <c r="J62" i="5"/>
  <c r="S62" i="5"/>
  <c r="T62" i="5"/>
  <c r="J63" i="5"/>
  <c r="S63" i="5"/>
  <c r="T63" i="5"/>
  <c r="J64" i="5"/>
  <c r="S64" i="5"/>
  <c r="T64" i="5"/>
  <c r="J65" i="5"/>
  <c r="S65" i="5"/>
  <c r="T65" i="5"/>
  <c r="J66" i="5"/>
  <c r="S66" i="5"/>
  <c r="T66" i="5"/>
  <c r="J67" i="5"/>
  <c r="S67" i="5"/>
  <c r="T67" i="5"/>
  <c r="J68" i="5"/>
  <c r="S68" i="5"/>
  <c r="T68" i="5"/>
  <c r="J69" i="5"/>
  <c r="S69" i="5"/>
  <c r="T69" i="5"/>
  <c r="J70" i="5"/>
  <c r="S70" i="5"/>
  <c r="T70" i="5"/>
  <c r="J71" i="5"/>
  <c r="S71" i="5"/>
  <c r="T71" i="5"/>
  <c r="J72" i="5"/>
  <c r="S72" i="5"/>
  <c r="T72" i="5"/>
  <c r="J73" i="5"/>
  <c r="S73" i="5"/>
  <c r="T73" i="5"/>
  <c r="J74" i="5"/>
  <c r="S74" i="5"/>
  <c r="T74" i="5"/>
  <c r="J75" i="5"/>
  <c r="S75" i="5"/>
  <c r="T75" i="5"/>
  <c r="J76" i="5"/>
  <c r="S76" i="5"/>
  <c r="T76" i="5"/>
  <c r="J77" i="5"/>
  <c r="S77" i="5"/>
  <c r="T77" i="5"/>
  <c r="J78" i="5"/>
  <c r="S78" i="5"/>
  <c r="T78" i="5"/>
  <c r="J79" i="5"/>
  <c r="S79" i="5"/>
  <c r="T79" i="5"/>
  <c r="J80" i="5"/>
  <c r="S80" i="5"/>
  <c r="T80" i="5"/>
  <c r="J81" i="5"/>
  <c r="S81" i="5"/>
  <c r="T81" i="5"/>
  <c r="J82" i="5"/>
  <c r="S82" i="5"/>
  <c r="T82" i="5"/>
  <c r="J83" i="5"/>
  <c r="S83" i="5"/>
  <c r="T83" i="5"/>
  <c r="J84" i="5"/>
  <c r="S84" i="5"/>
  <c r="T84" i="5"/>
  <c r="J85" i="5"/>
  <c r="S85" i="5"/>
  <c r="T85" i="5"/>
  <c r="J86" i="5"/>
  <c r="S86" i="5"/>
  <c r="T86" i="5"/>
  <c r="J87" i="5"/>
  <c r="S87" i="5"/>
  <c r="T87" i="5"/>
  <c r="J88" i="5"/>
  <c r="S88" i="5"/>
  <c r="T88" i="5"/>
  <c r="J89" i="5"/>
  <c r="S89" i="5"/>
  <c r="T89" i="5"/>
  <c r="J90" i="5"/>
  <c r="S90" i="5"/>
  <c r="T90" i="5"/>
  <c r="J91" i="5"/>
  <c r="S91" i="5"/>
  <c r="T91" i="5"/>
  <c r="J92" i="5"/>
  <c r="S92" i="5"/>
  <c r="T92" i="5"/>
  <c r="J93" i="5"/>
  <c r="S93" i="5"/>
  <c r="T93" i="5"/>
  <c r="J94" i="5"/>
  <c r="S94" i="5"/>
  <c r="T94" i="5"/>
  <c r="J95" i="5"/>
  <c r="S95" i="5"/>
  <c r="T95" i="5"/>
  <c r="J96" i="5"/>
  <c r="S96" i="5"/>
  <c r="T96" i="5"/>
  <c r="J97" i="5"/>
  <c r="S97" i="5"/>
  <c r="T97" i="5"/>
  <c r="J98" i="5"/>
  <c r="S98" i="5"/>
  <c r="T98" i="5"/>
  <c r="J99" i="5"/>
  <c r="S99" i="5"/>
  <c r="T99" i="5"/>
  <c r="J100" i="5"/>
  <c r="S100" i="5"/>
  <c r="T100" i="5"/>
  <c r="J101" i="5"/>
  <c r="S101" i="5"/>
  <c r="T101" i="5"/>
  <c r="J102" i="5"/>
  <c r="S102" i="5"/>
  <c r="T102" i="5"/>
  <c r="J103" i="5"/>
  <c r="S103" i="5"/>
  <c r="T103" i="5"/>
  <c r="J104" i="5"/>
  <c r="S104" i="5"/>
  <c r="T104" i="5"/>
  <c r="J105" i="5"/>
  <c r="S105" i="5"/>
  <c r="T105" i="5"/>
  <c r="J106" i="5"/>
  <c r="S106" i="5"/>
  <c r="T106" i="5"/>
  <c r="J107" i="5"/>
  <c r="S107" i="5"/>
  <c r="T107" i="5"/>
  <c r="J108" i="5"/>
  <c r="S108" i="5"/>
  <c r="T108" i="5"/>
  <c r="J109" i="5"/>
  <c r="S109" i="5"/>
  <c r="T109" i="5"/>
  <c r="J110" i="5"/>
  <c r="S110" i="5"/>
  <c r="T110" i="5"/>
  <c r="J111" i="5"/>
  <c r="S111" i="5"/>
  <c r="T111" i="5"/>
  <c r="J112" i="5"/>
  <c r="S112" i="5"/>
  <c r="T112" i="5"/>
  <c r="J113" i="5"/>
  <c r="S113" i="5"/>
  <c r="T113" i="5"/>
  <c r="J114" i="5"/>
  <c r="T114" i="5"/>
  <c r="J115" i="5"/>
  <c r="S115" i="5"/>
  <c r="T115" i="5"/>
  <c r="J116" i="5"/>
  <c r="S116" i="5"/>
  <c r="T116" i="5"/>
  <c r="J117" i="5"/>
  <c r="S117" i="5"/>
  <c r="T117" i="5"/>
  <c r="J118" i="5"/>
  <c r="S118" i="5"/>
  <c r="T118" i="5"/>
  <c r="J119" i="5"/>
  <c r="S119" i="5"/>
  <c r="T119" i="5"/>
  <c r="J120" i="5"/>
  <c r="S120" i="5"/>
  <c r="T120" i="5"/>
  <c r="J121" i="5"/>
  <c r="S121" i="5"/>
  <c r="T121" i="5"/>
  <c r="J122" i="5"/>
  <c r="S122" i="5"/>
  <c r="T122" i="5"/>
  <c r="J123" i="5"/>
  <c r="S123" i="5"/>
  <c r="T123" i="5"/>
  <c r="J124" i="5"/>
  <c r="S124" i="5"/>
  <c r="T124" i="5"/>
  <c r="J125" i="5"/>
  <c r="S125" i="5"/>
  <c r="T125" i="5"/>
  <c r="J126" i="5"/>
  <c r="S126" i="5"/>
  <c r="T126" i="5"/>
  <c r="J127" i="5"/>
  <c r="S127" i="5"/>
  <c r="T127" i="5"/>
  <c r="J128" i="5"/>
  <c r="S128" i="5"/>
  <c r="T128" i="5"/>
  <c r="J129" i="5"/>
  <c r="S129" i="5"/>
  <c r="T129" i="5"/>
  <c r="J130" i="5"/>
  <c r="S130" i="5"/>
  <c r="T130" i="5"/>
  <c r="J131" i="5"/>
  <c r="S131" i="5"/>
  <c r="T131" i="5"/>
  <c r="J132" i="5"/>
  <c r="S132" i="5"/>
  <c r="T132" i="5"/>
  <c r="J133" i="5"/>
  <c r="S133" i="5"/>
  <c r="T133" i="5"/>
  <c r="J134" i="5"/>
  <c r="S134" i="5"/>
  <c r="T134" i="5"/>
  <c r="J135" i="5"/>
  <c r="S135" i="5"/>
  <c r="T135" i="5"/>
  <c r="J136" i="5"/>
  <c r="S136" i="5"/>
  <c r="T136" i="5"/>
  <c r="J137" i="5"/>
  <c r="S137" i="5"/>
  <c r="T137" i="5"/>
  <c r="J138" i="5"/>
  <c r="S138" i="5"/>
  <c r="T138" i="5"/>
  <c r="J139" i="5"/>
  <c r="S139" i="5"/>
  <c r="T139" i="5"/>
  <c r="J140" i="5"/>
  <c r="S140" i="5"/>
  <c r="T140" i="5"/>
  <c r="J141" i="5"/>
  <c r="T141" i="5"/>
  <c r="J142" i="5"/>
  <c r="T142" i="5"/>
  <c r="J143" i="5"/>
  <c r="S143" i="5"/>
  <c r="T143" i="5"/>
  <c r="J144" i="5"/>
  <c r="S144" i="5"/>
  <c r="T144" i="5"/>
  <c r="J145" i="5"/>
  <c r="S145" i="5"/>
  <c r="T145" i="5"/>
  <c r="J146" i="5"/>
  <c r="S146" i="5"/>
  <c r="T146" i="5"/>
  <c r="J147" i="5"/>
  <c r="S147" i="5"/>
  <c r="T147" i="5"/>
  <c r="J148" i="5"/>
  <c r="S148" i="5"/>
  <c r="T148" i="5"/>
  <c r="J149" i="5"/>
  <c r="S149" i="5"/>
  <c r="T149" i="5"/>
  <c r="J150" i="5"/>
  <c r="S150" i="5"/>
  <c r="T150" i="5"/>
  <c r="J151" i="5"/>
  <c r="S151" i="5"/>
  <c r="T151" i="5"/>
  <c r="J152" i="5"/>
  <c r="S152" i="5"/>
  <c r="T152" i="5"/>
  <c r="J153" i="5"/>
  <c r="S153" i="5"/>
  <c r="T153" i="5"/>
  <c r="J154" i="5"/>
  <c r="S154" i="5"/>
  <c r="T154" i="5"/>
  <c r="T155" i="5"/>
  <c r="T156" i="5"/>
  <c r="J157" i="5"/>
  <c r="S157" i="5"/>
  <c r="T157" i="5"/>
  <c r="J158" i="5"/>
  <c r="S158" i="5"/>
  <c r="T158" i="5"/>
  <c r="J159" i="5"/>
  <c r="S159" i="5"/>
  <c r="T159" i="5"/>
  <c r="J160" i="5"/>
  <c r="S160" i="5"/>
  <c r="T160" i="5"/>
  <c r="J161" i="5"/>
  <c r="S161" i="5"/>
  <c r="T161" i="5"/>
  <c r="J162" i="5"/>
  <c r="S162" i="5"/>
  <c r="T162" i="5"/>
  <c r="J163" i="5"/>
  <c r="S163" i="5"/>
  <c r="T163" i="5"/>
  <c r="J164" i="5"/>
  <c r="S164" i="5"/>
  <c r="T164" i="5"/>
  <c r="J165" i="5"/>
  <c r="S165" i="5"/>
  <c r="T165" i="5"/>
  <c r="J166" i="5"/>
  <c r="S166" i="5"/>
  <c r="T166" i="5"/>
  <c r="J167" i="5"/>
  <c r="S167" i="5"/>
  <c r="T167" i="5"/>
  <c r="J168" i="5"/>
  <c r="S168" i="5"/>
  <c r="T168" i="5"/>
  <c r="J169" i="5"/>
  <c r="S169" i="5"/>
  <c r="T169" i="5"/>
  <c r="J170" i="5"/>
  <c r="S170" i="5"/>
  <c r="T170" i="5"/>
  <c r="J171" i="5"/>
  <c r="S171" i="5"/>
  <c r="T171" i="5"/>
  <c r="J172" i="5"/>
  <c r="S172" i="5"/>
  <c r="T172" i="5"/>
  <c r="J173" i="5"/>
  <c r="S173" i="5"/>
  <c r="T173" i="5"/>
  <c r="J174" i="5"/>
  <c r="S174" i="5"/>
  <c r="T174" i="5"/>
  <c r="J175" i="5"/>
  <c r="S175" i="5"/>
  <c r="T175" i="5"/>
  <c r="J176" i="5"/>
  <c r="S176" i="5"/>
  <c r="T176" i="5"/>
  <c r="J177" i="5"/>
  <c r="S177" i="5"/>
  <c r="T177" i="5"/>
  <c r="J178" i="5"/>
  <c r="S178" i="5"/>
  <c r="T178" i="5"/>
  <c r="J179" i="5"/>
  <c r="S179" i="5"/>
  <c r="T179" i="5"/>
  <c r="J180" i="5"/>
  <c r="S180" i="5"/>
  <c r="T180" i="5"/>
  <c r="J181" i="5"/>
  <c r="S181" i="5"/>
  <c r="T181" i="5"/>
  <c r="J182" i="5"/>
  <c r="S182" i="5"/>
  <c r="T182" i="5"/>
  <c r="J183" i="5"/>
  <c r="S183" i="5"/>
  <c r="T183" i="5"/>
  <c r="J184" i="5"/>
  <c r="S184" i="5"/>
  <c r="T184" i="5"/>
  <c r="J185" i="5"/>
  <c r="S185" i="5"/>
  <c r="T185" i="5"/>
  <c r="J186" i="5"/>
  <c r="S186" i="5"/>
  <c r="T186" i="5"/>
  <c r="J187" i="5"/>
  <c r="S187" i="5"/>
  <c r="T187" i="5"/>
  <c r="J188" i="5"/>
  <c r="S188" i="5"/>
  <c r="T188" i="5"/>
  <c r="J189" i="5"/>
  <c r="S189" i="5"/>
  <c r="T189" i="5"/>
  <c r="T190" i="5"/>
  <c r="T191" i="5"/>
  <c r="J192" i="5"/>
  <c r="T192" i="5"/>
  <c r="J193" i="5"/>
  <c r="T193" i="5"/>
  <c r="J194" i="5"/>
  <c r="T194" i="5"/>
  <c r="J195" i="5"/>
  <c r="T195" i="5"/>
  <c r="J196" i="5"/>
  <c r="T196" i="5"/>
  <c r="J197" i="5"/>
  <c r="T197" i="5"/>
  <c r="J198" i="5"/>
  <c r="T198" i="5"/>
  <c r="J199" i="5"/>
  <c r="T199" i="5"/>
  <c r="J200" i="5"/>
  <c r="T200" i="5"/>
  <c r="J201" i="5"/>
  <c r="T201" i="5"/>
  <c r="J202" i="5"/>
  <c r="T202" i="5"/>
  <c r="J203" i="5"/>
  <c r="T203" i="5"/>
  <c r="J204" i="5"/>
  <c r="T204" i="5"/>
  <c r="J205" i="5"/>
  <c r="T205" i="5"/>
  <c r="J206" i="5"/>
  <c r="T206" i="5"/>
  <c r="J207" i="5"/>
  <c r="T207" i="5"/>
  <c r="J208" i="5"/>
  <c r="T208" i="5"/>
  <c r="J209" i="5"/>
  <c r="T209" i="5"/>
  <c r="J210" i="5"/>
  <c r="T210" i="5"/>
  <c r="J211" i="5"/>
  <c r="T211" i="5"/>
  <c r="J212" i="5"/>
  <c r="T212" i="5"/>
  <c r="J213" i="5"/>
  <c r="T213" i="5"/>
  <c r="J214" i="5"/>
  <c r="T214" i="5"/>
  <c r="J215" i="5"/>
  <c r="T215" i="5"/>
  <c r="J216" i="5"/>
  <c r="T216" i="5"/>
  <c r="J217" i="5"/>
  <c r="T217" i="5"/>
  <c r="J218" i="5"/>
  <c r="T218" i="5"/>
  <c r="J219" i="5"/>
  <c r="T219" i="5"/>
  <c r="J220" i="5"/>
  <c r="T220" i="5"/>
  <c r="J221" i="5"/>
  <c r="T221" i="5"/>
  <c r="J222" i="5"/>
  <c r="T222" i="5"/>
  <c r="J223" i="5"/>
  <c r="T223" i="5"/>
  <c r="J224" i="5"/>
  <c r="T224" i="5"/>
  <c r="J225" i="5"/>
  <c r="T225" i="5"/>
  <c r="J226" i="5"/>
  <c r="T226" i="5"/>
  <c r="J227" i="5"/>
  <c r="T227" i="5"/>
  <c r="J228" i="5"/>
  <c r="T228" i="5"/>
  <c r="J229" i="5"/>
  <c r="T229" i="5"/>
  <c r="J230" i="5"/>
  <c r="T230" i="5"/>
  <c r="J231" i="5"/>
  <c r="T231" i="5"/>
  <c r="J232" i="5"/>
  <c r="T232" i="5"/>
  <c r="J233" i="5"/>
  <c r="T233" i="5"/>
  <c r="J234" i="5"/>
  <c r="T234" i="5"/>
  <c r="J235" i="5"/>
  <c r="T235" i="5"/>
  <c r="J236" i="5"/>
  <c r="T236" i="5"/>
  <c r="J237" i="5"/>
  <c r="T237" i="5"/>
  <c r="J238" i="5"/>
  <c r="T238" i="5"/>
  <c r="J239" i="5"/>
  <c r="T239" i="5"/>
  <c r="J240" i="5"/>
  <c r="T240" i="5"/>
  <c r="J241" i="5"/>
  <c r="T241" i="5"/>
  <c r="J242" i="5"/>
  <c r="T242" i="5"/>
  <c r="J243" i="5"/>
  <c r="T243" i="5"/>
  <c r="J244" i="5"/>
  <c r="T244" i="5"/>
  <c r="J245" i="5"/>
  <c r="T245" i="5"/>
  <c r="J246" i="5"/>
  <c r="T246" i="5"/>
  <c r="J247" i="5"/>
  <c r="T247" i="5"/>
  <c r="J248" i="5"/>
  <c r="T248" i="5"/>
  <c r="J249" i="5"/>
  <c r="T249" i="5"/>
  <c r="J250" i="5"/>
  <c r="T250" i="5"/>
  <c r="J251" i="5"/>
  <c r="T251" i="5"/>
  <c r="J252" i="5"/>
  <c r="T252" i="5"/>
  <c r="J253" i="5"/>
  <c r="T253" i="5"/>
  <c r="J254" i="5"/>
  <c r="T254" i="5"/>
  <c r="J255" i="5"/>
  <c r="T255" i="5"/>
  <c r="J256" i="5"/>
  <c r="T256" i="5"/>
  <c r="J257" i="5"/>
  <c r="T257" i="5"/>
  <c r="J258" i="5"/>
  <c r="T258" i="5"/>
  <c r="J259" i="5"/>
  <c r="T259" i="5"/>
  <c r="J260" i="5"/>
  <c r="T260" i="5"/>
  <c r="J261" i="5"/>
  <c r="T261" i="5"/>
  <c r="J262" i="5"/>
  <c r="T262" i="5"/>
  <c r="J263" i="5"/>
  <c r="T263" i="5"/>
  <c r="J264" i="5"/>
  <c r="T264" i="5"/>
  <c r="J265" i="5"/>
  <c r="T265" i="5"/>
  <c r="J266" i="5"/>
  <c r="T266" i="5"/>
  <c r="J267" i="5"/>
  <c r="T267" i="5"/>
  <c r="J268" i="5"/>
  <c r="T268" i="5"/>
  <c r="J269" i="5"/>
  <c r="T269" i="5"/>
  <c r="J270" i="5"/>
  <c r="T270" i="5"/>
  <c r="J271" i="5"/>
  <c r="T271" i="5"/>
  <c r="J272" i="5"/>
  <c r="T272" i="5"/>
  <c r="J273" i="5"/>
  <c r="T273" i="5"/>
  <c r="J274" i="5"/>
  <c r="T274" i="5"/>
  <c r="J275" i="5"/>
  <c r="T275" i="5"/>
  <c r="J276" i="5"/>
  <c r="T276" i="5"/>
  <c r="J277" i="5"/>
  <c r="T277" i="5"/>
  <c r="J278" i="5"/>
  <c r="T278" i="5"/>
  <c r="J279" i="5"/>
  <c r="T279" i="5"/>
  <c r="J280" i="5"/>
  <c r="T280" i="5"/>
  <c r="J281" i="5"/>
  <c r="T281" i="5"/>
  <c r="J282" i="5"/>
  <c r="T282" i="5"/>
  <c r="J283" i="5"/>
  <c r="T283" i="5"/>
  <c r="J284" i="5"/>
  <c r="T284" i="5"/>
  <c r="J285" i="5"/>
  <c r="T285" i="5"/>
  <c r="J286" i="5"/>
  <c r="T286" i="5"/>
  <c r="J287" i="5"/>
  <c r="T287" i="5"/>
  <c r="J288" i="5"/>
  <c r="T288" i="5"/>
  <c r="T289" i="5"/>
  <c r="T290" i="5"/>
  <c r="J291" i="5"/>
  <c r="T291" i="5"/>
  <c r="J292" i="5"/>
  <c r="T292" i="5"/>
  <c r="J293" i="5"/>
  <c r="T293" i="5"/>
  <c r="J294" i="5"/>
  <c r="T294" i="5"/>
  <c r="J295" i="5"/>
  <c r="T295" i="5"/>
  <c r="J296" i="5"/>
  <c r="T296" i="5"/>
  <c r="J297" i="5"/>
  <c r="T297" i="5"/>
  <c r="J298" i="5"/>
  <c r="T298" i="5"/>
  <c r="J299" i="5"/>
  <c r="T299" i="5"/>
  <c r="J300" i="5"/>
  <c r="T300" i="5"/>
  <c r="J301" i="5"/>
  <c r="T301" i="5"/>
  <c r="J302" i="5"/>
  <c r="T302" i="5"/>
  <c r="J303" i="5"/>
  <c r="T303" i="5"/>
  <c r="J304" i="5"/>
  <c r="T304" i="5"/>
  <c r="J305" i="5"/>
  <c r="T305" i="5"/>
  <c r="J306" i="5"/>
  <c r="T306" i="5"/>
  <c r="J307" i="5"/>
  <c r="T307" i="5"/>
  <c r="J308" i="5"/>
  <c r="T308" i="5"/>
  <c r="J309" i="5"/>
  <c r="T309" i="5"/>
  <c r="J310" i="5"/>
  <c r="T310" i="5"/>
  <c r="J311" i="5"/>
  <c r="T311" i="5"/>
  <c r="J312" i="5"/>
  <c r="T312" i="5"/>
  <c r="J313" i="5"/>
  <c r="T313" i="5"/>
  <c r="J314" i="5"/>
  <c r="T314" i="5"/>
  <c r="J315" i="5"/>
  <c r="T315" i="5"/>
  <c r="J316" i="5"/>
  <c r="T316" i="5"/>
  <c r="J317" i="5"/>
  <c r="T317" i="5"/>
  <c r="J318" i="5"/>
  <c r="T318" i="5"/>
  <c r="J319" i="5"/>
  <c r="T319" i="5"/>
  <c r="J320" i="5"/>
  <c r="T320" i="5"/>
  <c r="J321" i="5"/>
  <c r="T321" i="5"/>
  <c r="J322" i="5"/>
  <c r="T322" i="5"/>
  <c r="J323" i="5"/>
  <c r="T323" i="5"/>
  <c r="J324" i="5"/>
  <c r="T324" i="5"/>
  <c r="J325" i="5"/>
  <c r="T325" i="5"/>
  <c r="J326" i="5"/>
  <c r="T326" i="5"/>
  <c r="J327" i="5"/>
  <c r="T327" i="5"/>
  <c r="J328" i="5"/>
  <c r="T328" i="5"/>
  <c r="J329" i="5"/>
  <c r="T329" i="5"/>
  <c r="J330" i="5"/>
  <c r="T330" i="5"/>
  <c r="J331" i="5"/>
  <c r="T331" i="5"/>
  <c r="J332" i="5"/>
  <c r="T332" i="5"/>
  <c r="J333" i="5"/>
  <c r="T333" i="5"/>
  <c r="J334" i="5"/>
  <c r="T334" i="5"/>
  <c r="J335" i="5"/>
  <c r="T335" i="5"/>
  <c r="J336" i="5"/>
  <c r="T336" i="5"/>
  <c r="J337" i="5"/>
  <c r="T337" i="5"/>
  <c r="J338" i="5"/>
  <c r="T338" i="5"/>
  <c r="J339" i="5"/>
  <c r="T339" i="5"/>
  <c r="J340" i="5"/>
  <c r="T340" i="5"/>
  <c r="J341" i="5"/>
  <c r="T341" i="5"/>
  <c r="J342" i="5"/>
  <c r="T342" i="5"/>
  <c r="J343" i="5"/>
  <c r="T343" i="5"/>
  <c r="J344" i="5"/>
  <c r="T344" i="5"/>
  <c r="J345" i="5"/>
  <c r="T345" i="5"/>
  <c r="J346" i="5"/>
  <c r="T346" i="5"/>
  <c r="T347" i="5"/>
  <c r="T348" i="5"/>
  <c r="J349" i="5"/>
  <c r="T349" i="5"/>
  <c r="J350" i="5"/>
  <c r="T350" i="5"/>
  <c r="J351" i="5"/>
  <c r="T351" i="5"/>
  <c r="J352" i="5"/>
  <c r="T352" i="5"/>
  <c r="J353" i="5"/>
  <c r="T353" i="5"/>
  <c r="J354" i="5"/>
  <c r="T354" i="5"/>
  <c r="J355" i="5"/>
  <c r="T355" i="5"/>
  <c r="J356" i="5"/>
  <c r="T356" i="5"/>
  <c r="J357" i="5"/>
  <c r="T357" i="5"/>
  <c r="J358" i="5"/>
  <c r="T358" i="5"/>
  <c r="J359" i="5"/>
  <c r="T359" i="5"/>
  <c r="J360" i="5"/>
  <c r="T360" i="5"/>
  <c r="J361" i="5"/>
  <c r="T361" i="5"/>
  <c r="J362" i="5"/>
  <c r="T362" i="5"/>
  <c r="J363" i="5"/>
  <c r="T363" i="5"/>
  <c r="J364" i="5"/>
  <c r="T364" i="5"/>
  <c r="J365" i="5"/>
  <c r="T365" i="5"/>
  <c r="J366" i="5"/>
  <c r="T366" i="5"/>
  <c r="J367" i="5"/>
  <c r="T367" i="5"/>
  <c r="J368" i="5"/>
  <c r="T368" i="5"/>
  <c r="J369" i="5"/>
  <c r="T369" i="5"/>
  <c r="J370" i="5"/>
  <c r="T370" i="5"/>
  <c r="J371" i="5"/>
  <c r="T371" i="5"/>
  <c r="J372" i="5"/>
  <c r="T372" i="5"/>
  <c r="J373" i="5"/>
  <c r="T373" i="5"/>
  <c r="J374" i="5"/>
  <c r="T374" i="5"/>
  <c r="J375" i="5"/>
  <c r="T375" i="5"/>
  <c r="J376" i="5"/>
  <c r="T376" i="5"/>
  <c r="J377" i="5"/>
  <c r="T377" i="5"/>
  <c r="J378" i="5"/>
  <c r="T378" i="5"/>
  <c r="J379" i="5"/>
  <c r="T379" i="5"/>
  <c r="J380" i="5"/>
  <c r="T380" i="5"/>
  <c r="J381" i="5"/>
  <c r="T381" i="5"/>
  <c r="J382" i="5"/>
  <c r="T382" i="5"/>
  <c r="J383" i="5"/>
  <c r="T383" i="5"/>
  <c r="J384" i="5"/>
  <c r="T384" i="5"/>
  <c r="J385" i="5"/>
  <c r="T385" i="5"/>
  <c r="J386" i="5"/>
  <c r="T386" i="5"/>
  <c r="J387" i="5"/>
  <c r="T387" i="5"/>
  <c r="J388" i="5"/>
  <c r="T388" i="5"/>
  <c r="J389" i="5"/>
  <c r="T389" i="5"/>
  <c r="J390" i="5"/>
  <c r="T390" i="5"/>
  <c r="J391" i="5"/>
  <c r="T391" i="5"/>
  <c r="J392" i="5"/>
  <c r="T392" i="5"/>
  <c r="J393" i="5"/>
  <c r="T393" i="5"/>
  <c r="T394" i="5"/>
  <c r="T395" i="5"/>
  <c r="J396" i="5"/>
  <c r="T396" i="5"/>
  <c r="J397"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4" i="5"/>
  <c r="J165" i="8"/>
  <c r="K165" i="8"/>
  <c r="J166" i="8"/>
  <c r="K166" i="8"/>
  <c r="J167" i="8"/>
  <c r="K167" i="8"/>
  <c r="J168" i="8"/>
  <c r="K168" i="8"/>
  <c r="J169" i="8"/>
  <c r="K169" i="8"/>
  <c r="J170" i="8"/>
  <c r="K170" i="8"/>
  <c r="J171" i="8"/>
  <c r="K171" i="8"/>
  <c r="J172" i="8"/>
  <c r="K172" i="8"/>
  <c r="F114" i="6"/>
  <c r="H114" i="6"/>
  <c r="G94" i="6"/>
  <c r="G95" i="6"/>
  <c r="G96" i="6"/>
  <c r="G98" i="6"/>
  <c r="H98" i="6"/>
  <c r="G99" i="6"/>
  <c r="G108" i="6"/>
  <c r="G109" i="6"/>
  <c r="G110" i="6"/>
  <c r="G111" i="6"/>
  <c r="G10" i="6"/>
  <c r="H10" i="6"/>
  <c r="G13" i="6"/>
  <c r="H13" i="6"/>
  <c r="G5" i="6"/>
  <c r="H5" i="6"/>
  <c r="F6" i="6"/>
  <c r="G6" i="6"/>
  <c r="H6" i="6"/>
  <c r="G11" i="6"/>
  <c r="H11" i="6"/>
  <c r="G12" i="6"/>
  <c r="H12" i="6"/>
  <c r="H14" i="6"/>
  <c r="G15" i="6"/>
  <c r="H15" i="6"/>
  <c r="H16" i="6"/>
  <c r="I4" i="6"/>
  <c r="I5" i="6"/>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X684" i="5"/>
  <c r="X685" i="5"/>
  <c r="X686" i="5"/>
  <c r="X687" i="5"/>
  <c r="X688" i="5"/>
  <c r="X689" i="5"/>
  <c r="X690" i="5"/>
  <c r="X691" i="5"/>
  <c r="X692" i="5"/>
  <c r="X693" i="5"/>
  <c r="X694" i="5"/>
  <c r="X695" i="5"/>
  <c r="X696" i="5"/>
  <c r="X697" i="5"/>
  <c r="X698" i="5"/>
  <c r="X699" i="5"/>
  <c r="X700" i="5"/>
  <c r="X701" i="5"/>
  <c r="X702" i="5"/>
  <c r="X703" i="5"/>
  <c r="X704" i="5"/>
  <c r="X705" i="5"/>
  <c r="X706" i="5"/>
  <c r="X707" i="5"/>
  <c r="X708" i="5"/>
  <c r="X709" i="5"/>
  <c r="X710" i="5"/>
  <c r="X711" i="5"/>
  <c r="X712" i="5"/>
  <c r="X713" i="5"/>
  <c r="X714" i="5"/>
  <c r="X715" i="5"/>
  <c r="X716" i="5"/>
  <c r="X717" i="5"/>
  <c r="X718" i="5"/>
  <c r="X719" i="5"/>
  <c r="X720" i="5"/>
  <c r="X721" i="5"/>
  <c r="X722" i="5"/>
  <c r="X723" i="5"/>
  <c r="X724" i="5"/>
  <c r="X725" i="5"/>
  <c r="X726" i="5"/>
  <c r="X727" i="5"/>
  <c r="X728" i="5"/>
  <c r="X729" i="5"/>
  <c r="X730" i="5"/>
  <c r="X731" i="5"/>
  <c r="X732" i="5"/>
  <c r="X733" i="5"/>
  <c r="X734" i="5"/>
  <c r="X735" i="5"/>
  <c r="X736" i="5"/>
  <c r="X737" i="5"/>
  <c r="X738" i="5"/>
  <c r="X739" i="5"/>
  <c r="X740" i="5"/>
  <c r="X741" i="5"/>
  <c r="X742" i="5"/>
  <c r="X743" i="5"/>
  <c r="X744" i="5"/>
  <c r="X745" i="5"/>
  <c r="X746" i="5"/>
  <c r="X747" i="5"/>
  <c r="X748" i="5"/>
  <c r="X749" i="5"/>
  <c r="X750" i="5"/>
  <c r="X751" i="5"/>
  <c r="X752" i="5"/>
  <c r="X753" i="5"/>
  <c r="X754" i="5"/>
  <c r="X755" i="5"/>
  <c r="X756" i="5"/>
  <c r="X757" i="5"/>
  <c r="X758" i="5"/>
  <c r="X759" i="5"/>
  <c r="X760" i="5"/>
  <c r="X761" i="5"/>
  <c r="X762" i="5"/>
  <c r="X763" i="5"/>
  <c r="X764" i="5"/>
  <c r="X765" i="5"/>
  <c r="X766" i="5"/>
  <c r="X767" i="5"/>
  <c r="X768" i="5"/>
  <c r="X769" i="5"/>
  <c r="X770" i="5"/>
  <c r="X771" i="5"/>
  <c r="X772" i="5"/>
  <c r="X773" i="5"/>
  <c r="X774" i="5"/>
  <c r="X775" i="5"/>
  <c r="X776" i="5"/>
  <c r="X777" i="5"/>
  <c r="X778" i="5"/>
  <c r="X779" i="5"/>
  <c r="X780" i="5"/>
  <c r="X781" i="5"/>
  <c r="X782" i="5"/>
  <c r="X783" i="5"/>
  <c r="X784" i="5"/>
  <c r="X785" i="5"/>
  <c r="X786" i="5"/>
  <c r="X787" i="5"/>
  <c r="X788" i="5"/>
  <c r="X789" i="5"/>
  <c r="X790" i="5"/>
  <c r="X791" i="5"/>
  <c r="X792" i="5"/>
  <c r="X793" i="5"/>
  <c r="X794" i="5"/>
  <c r="X795" i="5"/>
  <c r="X796" i="5"/>
  <c r="X797" i="5"/>
  <c r="X798" i="5"/>
  <c r="X799" i="5"/>
  <c r="X800" i="5"/>
  <c r="X801" i="5"/>
  <c r="X802" i="5"/>
  <c r="X803" i="5"/>
  <c r="X804" i="5"/>
  <c r="X805" i="5"/>
  <c r="X806" i="5"/>
  <c r="X807" i="5"/>
  <c r="X808" i="5"/>
  <c r="X809" i="5"/>
  <c r="X810" i="5"/>
  <c r="X811" i="5"/>
  <c r="X812" i="5"/>
  <c r="X813" i="5"/>
  <c r="X814" i="5"/>
  <c r="X815" i="5"/>
  <c r="X816" i="5"/>
  <c r="X817" i="5"/>
  <c r="X818" i="5"/>
  <c r="X819" i="5"/>
  <c r="X820" i="5"/>
  <c r="X821" i="5"/>
  <c r="X822" i="5"/>
  <c r="X823" i="5"/>
  <c r="X824" i="5"/>
  <c r="X825" i="5"/>
  <c r="X826" i="5"/>
  <c r="X827" i="5"/>
  <c r="X828" i="5"/>
  <c r="X829" i="5"/>
  <c r="X830" i="5"/>
  <c r="X831" i="5"/>
  <c r="X832" i="5"/>
  <c r="X833" i="5"/>
  <c r="X834" i="5"/>
  <c r="X835" i="5"/>
  <c r="X836" i="5"/>
  <c r="X837" i="5"/>
  <c r="X838" i="5"/>
  <c r="X839" i="5"/>
  <c r="X840" i="5"/>
  <c r="X841" i="5"/>
  <c r="X842" i="5"/>
  <c r="X843" i="5"/>
  <c r="X844" i="5"/>
  <c r="X845" i="5"/>
  <c r="X846" i="5"/>
  <c r="X847" i="5"/>
  <c r="X848" i="5"/>
  <c r="X849" i="5"/>
  <c r="X850" i="5"/>
  <c r="X851" i="5"/>
  <c r="X852" i="5"/>
  <c r="X853" i="5"/>
  <c r="X854" i="5"/>
  <c r="X855" i="5"/>
  <c r="X856" i="5"/>
  <c r="X857" i="5"/>
  <c r="X858" i="5"/>
  <c r="X859" i="5"/>
  <c r="X860" i="5"/>
  <c r="X861" i="5"/>
  <c r="X862" i="5"/>
  <c r="X863" i="5"/>
  <c r="X864" i="5"/>
  <c r="X865" i="5"/>
  <c r="X866" i="5"/>
  <c r="X867" i="5"/>
  <c r="X868" i="5"/>
  <c r="X869" i="5"/>
  <c r="X870" i="5"/>
  <c r="X871" i="5"/>
  <c r="X872" i="5"/>
  <c r="X873" i="5"/>
  <c r="X874" i="5"/>
  <c r="X875" i="5"/>
  <c r="X876" i="5"/>
  <c r="X877" i="5"/>
  <c r="X878" i="5"/>
  <c r="X879" i="5"/>
  <c r="X880" i="5"/>
  <c r="X881" i="5"/>
  <c r="X882" i="5"/>
  <c r="X883" i="5"/>
  <c r="X884" i="5"/>
  <c r="X885" i="5"/>
  <c r="X886" i="5"/>
  <c r="X887" i="5"/>
  <c r="X888" i="5"/>
  <c r="X889" i="5"/>
  <c r="X890" i="5"/>
  <c r="X891" i="5"/>
  <c r="X892" i="5"/>
  <c r="X893" i="5"/>
  <c r="X894" i="5"/>
  <c r="X895" i="5"/>
  <c r="X896" i="5"/>
  <c r="X897" i="5"/>
  <c r="X898" i="5"/>
  <c r="X899" i="5"/>
  <c r="X900" i="5"/>
  <c r="X901" i="5"/>
  <c r="X902" i="5"/>
  <c r="X903" i="5"/>
  <c r="X904" i="5"/>
  <c r="X905" i="5"/>
  <c r="X906" i="5"/>
  <c r="X907" i="5"/>
  <c r="X908" i="5"/>
  <c r="X909" i="5"/>
  <c r="X910" i="5"/>
  <c r="X911" i="5"/>
  <c r="X912" i="5"/>
  <c r="X913" i="5"/>
  <c r="X914" i="5"/>
  <c r="X915" i="5"/>
  <c r="X916" i="5"/>
  <c r="X917" i="5"/>
  <c r="X918" i="5"/>
  <c r="X919" i="5"/>
  <c r="X920" i="5"/>
  <c r="X921" i="5"/>
  <c r="X922" i="5"/>
  <c r="X923" i="5"/>
  <c r="X924" i="5"/>
  <c r="X925" i="5"/>
  <c r="X926" i="5"/>
  <c r="X927" i="5"/>
  <c r="X928" i="5"/>
  <c r="X929" i="5"/>
  <c r="X930" i="5"/>
  <c r="X931" i="5"/>
  <c r="X932" i="5"/>
  <c r="X933" i="5"/>
  <c r="X934" i="5"/>
  <c r="X935" i="5"/>
  <c r="X936" i="5"/>
  <c r="X937" i="5"/>
  <c r="X938" i="5"/>
  <c r="X939" i="5"/>
  <c r="X940" i="5"/>
  <c r="X941" i="5"/>
  <c r="X942" i="5"/>
  <c r="X943" i="5"/>
  <c r="X944" i="5"/>
  <c r="X945" i="5"/>
  <c r="X946" i="5"/>
  <c r="X947" i="5"/>
  <c r="X948" i="5"/>
  <c r="X949" i="5"/>
  <c r="X950" i="5"/>
  <c r="X951" i="5"/>
  <c r="X952" i="5"/>
  <c r="X953" i="5"/>
  <c r="X954" i="5"/>
  <c r="X955" i="5"/>
  <c r="X956" i="5"/>
  <c r="X957" i="5"/>
  <c r="X958" i="5"/>
  <c r="X959" i="5"/>
  <c r="X960" i="5"/>
  <c r="X961" i="5"/>
  <c r="X962" i="5"/>
  <c r="X963" i="5"/>
  <c r="X964" i="5"/>
  <c r="X965" i="5"/>
  <c r="X966" i="5"/>
  <c r="X967" i="5"/>
  <c r="X968" i="5"/>
  <c r="X969" i="5"/>
  <c r="X970" i="5"/>
  <c r="X971" i="5"/>
  <c r="X972" i="5"/>
  <c r="X973" i="5"/>
  <c r="X974" i="5"/>
  <c r="X975" i="5"/>
  <c r="X976" i="5"/>
  <c r="X977" i="5"/>
  <c r="X978" i="5"/>
  <c r="X979" i="5"/>
  <c r="X980" i="5"/>
  <c r="X981" i="5"/>
  <c r="X982" i="5"/>
  <c r="X983" i="5"/>
  <c r="X984" i="5"/>
  <c r="X985" i="5"/>
  <c r="X986" i="5"/>
  <c r="X987" i="5"/>
  <c r="X988" i="5"/>
  <c r="X989" i="5"/>
  <c r="X990" i="5"/>
  <c r="X991" i="5"/>
  <c r="X992" i="5"/>
  <c r="X993" i="5"/>
  <c r="X994" i="5"/>
  <c r="X995" i="5"/>
  <c r="X996" i="5"/>
  <c r="X997" i="5"/>
  <c r="X998" i="5"/>
  <c r="X999" i="5"/>
  <c r="X1000" i="5"/>
  <c r="X1001" i="5"/>
  <c r="X1002" i="5"/>
  <c r="X1003" i="5"/>
  <c r="X1004" i="5"/>
  <c r="X1005" i="5"/>
  <c r="X1006" i="5"/>
  <c r="X1007" i="5"/>
  <c r="X1008" i="5"/>
  <c r="X1009" i="5"/>
  <c r="X1010" i="5"/>
  <c r="X1011" i="5"/>
  <c r="X1012" i="5"/>
  <c r="X1013" i="5"/>
  <c r="X1014" i="5"/>
  <c r="X1015" i="5"/>
  <c r="X1016" i="5"/>
  <c r="X1017" i="5"/>
  <c r="X1018" i="5"/>
  <c r="X1019" i="5"/>
  <c r="X1020" i="5"/>
  <c r="X1021" i="5"/>
  <c r="X1022" i="5"/>
  <c r="X1023" i="5"/>
  <c r="X1024" i="5"/>
  <c r="X1025" i="5"/>
  <c r="X1026" i="5"/>
  <c r="X1027" i="5"/>
  <c r="X1028" i="5"/>
  <c r="X1029" i="5"/>
  <c r="X1030" i="5"/>
  <c r="X1031" i="5"/>
  <c r="X1032" i="5"/>
  <c r="X1033" i="5"/>
  <c r="X1034" i="5"/>
  <c r="X1035" i="5"/>
  <c r="X1036" i="5"/>
  <c r="X1037" i="5"/>
  <c r="X1038" i="5"/>
  <c r="X1039" i="5"/>
  <c r="X1040" i="5"/>
  <c r="X1041" i="5"/>
  <c r="X1042" i="5"/>
  <c r="X1043" i="5"/>
  <c r="X1044" i="5"/>
  <c r="X1045" i="5"/>
  <c r="X1046" i="5"/>
  <c r="X1047" i="5"/>
  <c r="X1048" i="5"/>
  <c r="X1049" i="5"/>
  <c r="X1050" i="5"/>
  <c r="X1051" i="5"/>
  <c r="X1052" i="5"/>
  <c r="X1053" i="5"/>
  <c r="X1054" i="5"/>
  <c r="X1055" i="5"/>
  <c r="X1056" i="5"/>
  <c r="X1057" i="5"/>
  <c r="X1058" i="5"/>
  <c r="X1059" i="5"/>
  <c r="X1060" i="5"/>
  <c r="X1061" i="5"/>
  <c r="X1062" i="5"/>
  <c r="X1063" i="5"/>
  <c r="X1064" i="5"/>
  <c r="X1065" i="5"/>
  <c r="X1066" i="5"/>
  <c r="X1067" i="5"/>
  <c r="X1068" i="5"/>
  <c r="X1069" i="5"/>
  <c r="X1070" i="5"/>
  <c r="X1071" i="5"/>
  <c r="X1072" i="5"/>
  <c r="X1073" i="5"/>
  <c r="X1074" i="5"/>
  <c r="X1075" i="5"/>
  <c r="X1076" i="5"/>
  <c r="X1077" i="5"/>
  <c r="X1078" i="5"/>
  <c r="X1079" i="5"/>
  <c r="X1080" i="5"/>
  <c r="X1081" i="5"/>
  <c r="X1082" i="5"/>
  <c r="X1083" i="5"/>
  <c r="X1084" i="5"/>
  <c r="X1085" i="5"/>
  <c r="X1086" i="5"/>
  <c r="X1087" i="5"/>
  <c r="X1088" i="5"/>
  <c r="X1089" i="5"/>
  <c r="X1090" i="5"/>
  <c r="X1091" i="5"/>
  <c r="X1092" i="5"/>
  <c r="X1093" i="5"/>
  <c r="X1094" i="5"/>
  <c r="X1095" i="5"/>
  <c r="X1096" i="5"/>
  <c r="X1097" i="5"/>
  <c r="X1098" i="5"/>
  <c r="X1099" i="5"/>
  <c r="X1100" i="5"/>
  <c r="X1101" i="5"/>
  <c r="X1102" i="5"/>
  <c r="X1103" i="5"/>
  <c r="X1104" i="5"/>
  <c r="X1105" i="5"/>
  <c r="X1106" i="5"/>
  <c r="X1107" i="5"/>
  <c r="X1108" i="5"/>
  <c r="X1109" i="5"/>
  <c r="X1110" i="5"/>
  <c r="X1111" i="5"/>
  <c r="X1112" i="5"/>
  <c r="X1113" i="5"/>
  <c r="X1114" i="5"/>
  <c r="X1115" i="5"/>
  <c r="X1116" i="5"/>
  <c r="X1117" i="5"/>
  <c r="X1118" i="5"/>
  <c r="X1119" i="5"/>
  <c r="X1120" i="5"/>
  <c r="X1121" i="5"/>
  <c r="X1122" i="5"/>
  <c r="X1123" i="5"/>
  <c r="X1124" i="5"/>
  <c r="X1125" i="5"/>
  <c r="X1126" i="5"/>
  <c r="X1127" i="5"/>
  <c r="X1128" i="5"/>
  <c r="X1129" i="5"/>
  <c r="X1130" i="5"/>
  <c r="X1131" i="5"/>
  <c r="X1132" i="5"/>
  <c r="X1133" i="5"/>
  <c r="X1134" i="5"/>
  <c r="X1135" i="5"/>
  <c r="X1136" i="5"/>
  <c r="X1137" i="5"/>
  <c r="X1138" i="5"/>
  <c r="X1139" i="5"/>
  <c r="X1140" i="5"/>
  <c r="X1141" i="5"/>
  <c r="X1142" i="5"/>
  <c r="X1143" i="5"/>
  <c r="X1144" i="5"/>
  <c r="X1145" i="5"/>
  <c r="X1146" i="5"/>
  <c r="X1147" i="5"/>
  <c r="X1148" i="5"/>
  <c r="X1149" i="5"/>
  <c r="X1150" i="5"/>
  <c r="X1151" i="5"/>
  <c r="X1152" i="5"/>
  <c r="X1153" i="5"/>
  <c r="X1154" i="5"/>
  <c r="X1155" i="5"/>
  <c r="X1156" i="5"/>
  <c r="X1157" i="5"/>
  <c r="X1158" i="5"/>
  <c r="X1159" i="5"/>
  <c r="X1160" i="5"/>
  <c r="X1161" i="5"/>
  <c r="X1162" i="5"/>
  <c r="X1163" i="5"/>
  <c r="X1164" i="5"/>
  <c r="X1165" i="5"/>
  <c r="X1166" i="5"/>
  <c r="X1167" i="5"/>
  <c r="X1168" i="5"/>
  <c r="X1169" i="5"/>
  <c r="X1170" i="5"/>
  <c r="X1171" i="5"/>
  <c r="X1172" i="5"/>
  <c r="X1173" i="5"/>
  <c r="X1174" i="5"/>
  <c r="X1175" i="5"/>
  <c r="X1176" i="5"/>
  <c r="X1177" i="5"/>
  <c r="X1178" i="5"/>
  <c r="X1179" i="5"/>
  <c r="X1180" i="5"/>
  <c r="X1181" i="5"/>
  <c r="X1182" i="5"/>
  <c r="X1183" i="5"/>
  <c r="X1184" i="5"/>
  <c r="X1185" i="5"/>
  <c r="X1186" i="5"/>
  <c r="X1187" i="5"/>
  <c r="X1188" i="5"/>
  <c r="X1189" i="5"/>
  <c r="X1190" i="5"/>
  <c r="X1191" i="5"/>
  <c r="X1192" i="5"/>
  <c r="X1193" i="5"/>
  <c r="X1194" i="5"/>
  <c r="X1195" i="5"/>
  <c r="X1196" i="5"/>
  <c r="X1197" i="5"/>
  <c r="X1198" i="5"/>
  <c r="X1199" i="5"/>
  <c r="X1200" i="5"/>
  <c r="X1201" i="5"/>
  <c r="X1202" i="5"/>
  <c r="X1203" i="5"/>
  <c r="X1204" i="5"/>
  <c r="X1205" i="5"/>
  <c r="X1206" i="5"/>
  <c r="X1207" i="5"/>
  <c r="X1208" i="5"/>
  <c r="X1209" i="5"/>
  <c r="X1210" i="5"/>
  <c r="X1211" i="5"/>
  <c r="X1212" i="5"/>
  <c r="X1213" i="5"/>
  <c r="X1214" i="5"/>
  <c r="X1215" i="5"/>
  <c r="X1216" i="5"/>
  <c r="X1217" i="5"/>
  <c r="X1218" i="5"/>
  <c r="X1219" i="5"/>
  <c r="X1220" i="5"/>
  <c r="X1221" i="5"/>
  <c r="X1222" i="5"/>
  <c r="X1223" i="5"/>
  <c r="X1224" i="5"/>
  <c r="X1225" i="5"/>
  <c r="X1226" i="5"/>
  <c r="X1227" i="5"/>
  <c r="X1228" i="5"/>
  <c r="X1229" i="5"/>
  <c r="X1230" i="5"/>
  <c r="X1231" i="5"/>
  <c r="X1232" i="5"/>
  <c r="X1233" i="5"/>
  <c r="X1234" i="5"/>
  <c r="X1235" i="5"/>
  <c r="X1236" i="5"/>
  <c r="X1237" i="5"/>
  <c r="X1238" i="5"/>
  <c r="X1239" i="5"/>
  <c r="X1240" i="5"/>
  <c r="X1241" i="5"/>
  <c r="X1242" i="5"/>
  <c r="X1243" i="5"/>
  <c r="X1244" i="5"/>
  <c r="X1245" i="5"/>
  <c r="X1246" i="5"/>
  <c r="X1247" i="5"/>
  <c r="X1248" i="5"/>
  <c r="X1249" i="5"/>
  <c r="X1250" i="5"/>
  <c r="X1251" i="5"/>
  <c r="X1252" i="5"/>
  <c r="X1253" i="5"/>
  <c r="X1254" i="5"/>
  <c r="X1255" i="5"/>
  <c r="X1256" i="5"/>
  <c r="X1257" i="5"/>
  <c r="X1258" i="5"/>
  <c r="X1259" i="5"/>
  <c r="X1260" i="5"/>
  <c r="X1261" i="5"/>
  <c r="X1262" i="5"/>
  <c r="X1263" i="5"/>
  <c r="X1264" i="5"/>
  <c r="X1265" i="5"/>
  <c r="X1266" i="5"/>
  <c r="X1267" i="5"/>
  <c r="X1268" i="5"/>
  <c r="X1269" i="5"/>
  <c r="X1270" i="5"/>
  <c r="X1271" i="5"/>
  <c r="X1272" i="5"/>
  <c r="X1273" i="5"/>
  <c r="X1274" i="5"/>
  <c r="X1275" i="5"/>
  <c r="X1276" i="5"/>
  <c r="X1277" i="5"/>
  <c r="X1278" i="5"/>
  <c r="X1279" i="5"/>
  <c r="X1280" i="5"/>
  <c r="X1281" i="5"/>
  <c r="X1282" i="5"/>
  <c r="X1283" i="5"/>
  <c r="X1284" i="5"/>
  <c r="X1285" i="5"/>
  <c r="X1286" i="5"/>
  <c r="X1287" i="5"/>
  <c r="X1288" i="5"/>
  <c r="X1289" i="5"/>
  <c r="X1290" i="5"/>
  <c r="X1291" i="5"/>
  <c r="X1292" i="5"/>
  <c r="X1293" i="5"/>
  <c r="X1294" i="5"/>
  <c r="X1295" i="5"/>
  <c r="X1296" i="5"/>
  <c r="X1297" i="5"/>
  <c r="X1298" i="5"/>
  <c r="X1299" i="5"/>
  <c r="X1300" i="5"/>
  <c r="X1301" i="5"/>
  <c r="X1302" i="5"/>
  <c r="X1303" i="5"/>
  <c r="X1304" i="5"/>
  <c r="X1305" i="5"/>
  <c r="X1306" i="5"/>
  <c r="X1307" i="5"/>
  <c r="X1308" i="5"/>
  <c r="X1309" i="5"/>
  <c r="X1310" i="5"/>
  <c r="X1311" i="5"/>
  <c r="X1312" i="5"/>
  <c r="X1313" i="5"/>
  <c r="X1314" i="5"/>
  <c r="X1315" i="5"/>
  <c r="X1316" i="5"/>
  <c r="X1317" i="5"/>
  <c r="X1318" i="5"/>
  <c r="X1319" i="5"/>
  <c r="X1320" i="5"/>
  <c r="X1321" i="5"/>
  <c r="X1322" i="5"/>
  <c r="X1323" i="5"/>
  <c r="X1324" i="5"/>
  <c r="X1325" i="5"/>
  <c r="X1326" i="5"/>
  <c r="X1327" i="5"/>
  <c r="X1328" i="5"/>
  <c r="X1329" i="5"/>
  <c r="X1330" i="5"/>
  <c r="X1331" i="5"/>
  <c r="X1332" i="5"/>
  <c r="X1333" i="5"/>
  <c r="X1334" i="5"/>
  <c r="X1335" i="5"/>
  <c r="X1336" i="5"/>
  <c r="X1337" i="5"/>
  <c r="X1338" i="5"/>
  <c r="X1339" i="5"/>
  <c r="X1340" i="5"/>
  <c r="X1341" i="5"/>
  <c r="X1342" i="5"/>
  <c r="X1343" i="5"/>
  <c r="X1344" i="5"/>
  <c r="X1345" i="5"/>
  <c r="X1346" i="5"/>
  <c r="X1347" i="5"/>
  <c r="X1348" i="5"/>
  <c r="X1349" i="5"/>
  <c r="X1350" i="5"/>
  <c r="X1351" i="5"/>
  <c r="X1352" i="5"/>
  <c r="X1353" i="5"/>
  <c r="X1354" i="5"/>
  <c r="X1355" i="5"/>
  <c r="X1356" i="5"/>
  <c r="X1357" i="5"/>
  <c r="X1358" i="5"/>
  <c r="X1359" i="5"/>
  <c r="X1360" i="5"/>
  <c r="X1361" i="5"/>
  <c r="X1362" i="5"/>
  <c r="X1363" i="5"/>
  <c r="X1364" i="5"/>
  <c r="X1365" i="5"/>
  <c r="X1366" i="5"/>
  <c r="X1367" i="5"/>
  <c r="X1368" i="5"/>
  <c r="X1369" i="5"/>
  <c r="X1370" i="5"/>
  <c r="X1371" i="5"/>
  <c r="X1372" i="5"/>
  <c r="X1373" i="5"/>
  <c r="X1374" i="5"/>
  <c r="X1375" i="5"/>
  <c r="X1376" i="5"/>
  <c r="X1377" i="5"/>
  <c r="X1378" i="5"/>
  <c r="X1379" i="5"/>
  <c r="X1380" i="5"/>
  <c r="X1381" i="5"/>
  <c r="X1382" i="5"/>
  <c r="X1383" i="5"/>
  <c r="X1384" i="5"/>
  <c r="X1385" i="5"/>
  <c r="X1386" i="5"/>
  <c r="X1387" i="5"/>
  <c r="X1388" i="5"/>
  <c r="X1389" i="5"/>
  <c r="X1390" i="5"/>
  <c r="X1391" i="5"/>
  <c r="X1392" i="5"/>
  <c r="X1393" i="5"/>
  <c r="X1394" i="5"/>
  <c r="X1395" i="5"/>
  <c r="X1396" i="5"/>
  <c r="X1397" i="5"/>
  <c r="X1398" i="5"/>
  <c r="X1399" i="5"/>
  <c r="X1400" i="5"/>
  <c r="X1401" i="5"/>
  <c r="X1402" i="5"/>
  <c r="X1403" i="5"/>
  <c r="X1404" i="5"/>
  <c r="X1405" i="5"/>
  <c r="X1406" i="5"/>
  <c r="X1407" i="5"/>
  <c r="X1408" i="5"/>
  <c r="X1409" i="5"/>
  <c r="X1410" i="5"/>
  <c r="X1411" i="5"/>
  <c r="X1412" i="5"/>
  <c r="X1413" i="5"/>
  <c r="X1414" i="5"/>
  <c r="X1415" i="5"/>
  <c r="X1416" i="5"/>
  <c r="X1417" i="5"/>
  <c r="X1418" i="5"/>
  <c r="X1419" i="5"/>
  <c r="X1420" i="5"/>
  <c r="X1421" i="5"/>
  <c r="X1422" i="5"/>
  <c r="X1423" i="5"/>
  <c r="X1424" i="5"/>
  <c r="X1425" i="5"/>
  <c r="X1426" i="5"/>
  <c r="X1427" i="5"/>
  <c r="X1428" i="5"/>
  <c r="X1429" i="5"/>
  <c r="X1430" i="5"/>
  <c r="X1431" i="5"/>
  <c r="X1432" i="5"/>
  <c r="X1433" i="5"/>
  <c r="X1434" i="5"/>
  <c r="X1435" i="5"/>
  <c r="X1436" i="5"/>
  <c r="X1437" i="5"/>
  <c r="X1438" i="5"/>
  <c r="X1439" i="5"/>
  <c r="X1440" i="5"/>
  <c r="X1441" i="5"/>
  <c r="X1442" i="5"/>
  <c r="X1443" i="5"/>
  <c r="X1444" i="5"/>
  <c r="X1445" i="5"/>
  <c r="X1446" i="5"/>
  <c r="X1447" i="5"/>
  <c r="X1448" i="5"/>
  <c r="X1449" i="5"/>
  <c r="X1450" i="5"/>
  <c r="X1451" i="5"/>
  <c r="X1452" i="5"/>
  <c r="X1453" i="5"/>
  <c r="X1454" i="5"/>
  <c r="X1455" i="5"/>
  <c r="X1456" i="5"/>
  <c r="X1457" i="5"/>
  <c r="X1458" i="5"/>
  <c r="X1459" i="5"/>
  <c r="X1460" i="5"/>
  <c r="X1461" i="5"/>
  <c r="X1462" i="5"/>
  <c r="X1463" i="5"/>
  <c r="X1464" i="5"/>
  <c r="X1465" i="5"/>
  <c r="X1466" i="5"/>
  <c r="X1467" i="5"/>
  <c r="X1468" i="5"/>
  <c r="X1469" i="5"/>
  <c r="X1470" i="5"/>
  <c r="X1471" i="5"/>
  <c r="X1472" i="5"/>
  <c r="X1473" i="5"/>
  <c r="X1474" i="5"/>
  <c r="X1475" i="5"/>
  <c r="X1476" i="5"/>
  <c r="X1477" i="5"/>
  <c r="X1478" i="5"/>
  <c r="X1479" i="5"/>
  <c r="X1480" i="5"/>
  <c r="X1481" i="5"/>
  <c r="X1482" i="5"/>
  <c r="X1483" i="5"/>
  <c r="X1484" i="5"/>
  <c r="X1485" i="5"/>
  <c r="X1486" i="5"/>
  <c r="X1487" i="5"/>
  <c r="X1488" i="5"/>
  <c r="X1489" i="5"/>
  <c r="X1490" i="5"/>
  <c r="X1491" i="5"/>
  <c r="X1492" i="5"/>
  <c r="X1493" i="5"/>
  <c r="X1494" i="5"/>
  <c r="X1495" i="5"/>
  <c r="X1496" i="5"/>
  <c r="X1497" i="5"/>
  <c r="X1498" i="5"/>
  <c r="X1499" i="5"/>
  <c r="X1500" i="5"/>
  <c r="X1501" i="5"/>
  <c r="X1502" i="5"/>
  <c r="X1503" i="5"/>
  <c r="X1504" i="5"/>
  <c r="X1505" i="5"/>
  <c r="X1506" i="5"/>
  <c r="X1507" i="5"/>
  <c r="X1508" i="5"/>
  <c r="X1509" i="5"/>
  <c r="X1510" i="5"/>
  <c r="X1511" i="5"/>
  <c r="X1512" i="5"/>
  <c r="X1513" i="5"/>
  <c r="X1514" i="5"/>
  <c r="X1515" i="5"/>
  <c r="X1516" i="5"/>
  <c r="X1517" i="5"/>
  <c r="X1518" i="5"/>
  <c r="X1519" i="5"/>
  <c r="X1520" i="5"/>
  <c r="X1521" i="5"/>
  <c r="X1522" i="5"/>
  <c r="X1523" i="5"/>
  <c r="X1524" i="5"/>
  <c r="X1525" i="5"/>
  <c r="X1526" i="5"/>
  <c r="X1527" i="5"/>
  <c r="X1528" i="5"/>
  <c r="X1529" i="5"/>
  <c r="X1530" i="5"/>
  <c r="X1531" i="5"/>
  <c r="X1532" i="5"/>
  <c r="X1533" i="5"/>
  <c r="X1534" i="5"/>
  <c r="X1535" i="5"/>
  <c r="X1536" i="5"/>
  <c r="X1537" i="5"/>
  <c r="X1538" i="5"/>
  <c r="X1539" i="5"/>
  <c r="X1540" i="5"/>
  <c r="X1541" i="5"/>
  <c r="X1542" i="5"/>
  <c r="X1543" i="5"/>
  <c r="X1544" i="5"/>
  <c r="X1545" i="5"/>
  <c r="X1546" i="5"/>
  <c r="X1547" i="5"/>
  <c r="X1548" i="5"/>
  <c r="X1549" i="5"/>
  <c r="X1550" i="5"/>
  <c r="X1551" i="5"/>
  <c r="X1552" i="5"/>
  <c r="X1553" i="5"/>
  <c r="X1554" i="5"/>
  <c r="X1555" i="5"/>
  <c r="X1556" i="5"/>
  <c r="X1557" i="5"/>
  <c r="X1558" i="5"/>
  <c r="X1559" i="5"/>
  <c r="X1560" i="5"/>
  <c r="X1561" i="5"/>
  <c r="X1562" i="5"/>
  <c r="X1563" i="5"/>
  <c r="X1564" i="5"/>
  <c r="X1565" i="5"/>
  <c r="X1566" i="5"/>
  <c r="X1567" i="5"/>
  <c r="X1568" i="5"/>
  <c r="X1569" i="5"/>
  <c r="X1570" i="5"/>
  <c r="X1571" i="5"/>
  <c r="X1572" i="5"/>
  <c r="X1573" i="5"/>
  <c r="X1574" i="5"/>
  <c r="X1575" i="5"/>
  <c r="X1576" i="5"/>
  <c r="X1577" i="5"/>
  <c r="X1578" i="5"/>
  <c r="X1579" i="5"/>
  <c r="X1580" i="5"/>
  <c r="X1581" i="5"/>
  <c r="X1582" i="5"/>
  <c r="X1583" i="5"/>
  <c r="X1584" i="5"/>
  <c r="X1585" i="5"/>
  <c r="X1586" i="5"/>
  <c r="X1587" i="5"/>
  <c r="X1588" i="5"/>
  <c r="X1589" i="5"/>
  <c r="X1590" i="5"/>
  <c r="X1591" i="5"/>
  <c r="X1592" i="5"/>
  <c r="X1593" i="5"/>
  <c r="X1594" i="5"/>
  <c r="X1595" i="5"/>
  <c r="X1596" i="5"/>
  <c r="X1597" i="5"/>
  <c r="X1598" i="5"/>
  <c r="X1599" i="5"/>
  <c r="X1600" i="5"/>
  <c r="X1601" i="5"/>
  <c r="X1602" i="5"/>
  <c r="X1603" i="5"/>
  <c r="X1604" i="5"/>
  <c r="X1605" i="5"/>
  <c r="X1606" i="5"/>
  <c r="X1607" i="5"/>
  <c r="X1608" i="5"/>
  <c r="X1609" i="5"/>
  <c r="X1610" i="5"/>
  <c r="X1611" i="5"/>
  <c r="X1612" i="5"/>
  <c r="X1613" i="5"/>
  <c r="X1614" i="5"/>
  <c r="X1615" i="5"/>
  <c r="X1616" i="5"/>
  <c r="X1617" i="5"/>
  <c r="X1618" i="5"/>
  <c r="X1619" i="5"/>
  <c r="X1620" i="5"/>
  <c r="X1621" i="5"/>
  <c r="X1622" i="5"/>
  <c r="X1623" i="5"/>
  <c r="X1624" i="5"/>
  <c r="X1625" i="5"/>
  <c r="X1626" i="5"/>
  <c r="X1627" i="5"/>
  <c r="X1628" i="5"/>
  <c r="X1629" i="5"/>
  <c r="X1630" i="5"/>
  <c r="X1631" i="5"/>
  <c r="X1632" i="5"/>
  <c r="X1633" i="5"/>
  <c r="X1634" i="5"/>
  <c r="X1635" i="5"/>
  <c r="X1636" i="5"/>
  <c r="X1637" i="5"/>
  <c r="X1638" i="5"/>
  <c r="X1639" i="5"/>
  <c r="X1640" i="5"/>
  <c r="X1641" i="5"/>
  <c r="X1642" i="5"/>
  <c r="X1643" i="5"/>
  <c r="X1644" i="5"/>
  <c r="X1645" i="5"/>
  <c r="X1646" i="5"/>
  <c r="X1647" i="5"/>
  <c r="X1648" i="5"/>
  <c r="X1649" i="5"/>
  <c r="X1650" i="5"/>
  <c r="X1651" i="5"/>
  <c r="X1652" i="5"/>
  <c r="X1653" i="5"/>
  <c r="X1654" i="5"/>
  <c r="X1655" i="5"/>
  <c r="X1656" i="5"/>
  <c r="X1657" i="5"/>
  <c r="X1658" i="5"/>
  <c r="X1659" i="5"/>
  <c r="X1660" i="5"/>
  <c r="X1661" i="5"/>
  <c r="X1662" i="5"/>
  <c r="X1663" i="5"/>
  <c r="X1664" i="5"/>
  <c r="X1665" i="5"/>
  <c r="X1666" i="5"/>
  <c r="X1667" i="5"/>
  <c r="X1668" i="5"/>
  <c r="X1669" i="5"/>
  <c r="X1670" i="5"/>
  <c r="X1671" i="5"/>
  <c r="X1672" i="5"/>
  <c r="X1673" i="5"/>
  <c r="X1674" i="5"/>
  <c r="X1675" i="5"/>
  <c r="X1676" i="5"/>
  <c r="X1677" i="5"/>
  <c r="X1678" i="5"/>
  <c r="X1679" i="5"/>
  <c r="X1680" i="5"/>
  <c r="X1681" i="5"/>
  <c r="X1682" i="5"/>
  <c r="X1683" i="5"/>
  <c r="X1684" i="5"/>
  <c r="X1685" i="5"/>
  <c r="X1686" i="5"/>
  <c r="X1687" i="5"/>
  <c r="X1688" i="5"/>
  <c r="X1689" i="5"/>
  <c r="X1690" i="5"/>
  <c r="X1691" i="5"/>
  <c r="X1692" i="5"/>
  <c r="X1693" i="5"/>
  <c r="X1694" i="5"/>
  <c r="X1695" i="5"/>
  <c r="X1696" i="5"/>
  <c r="X1697" i="5"/>
  <c r="X1698" i="5"/>
  <c r="X1699" i="5"/>
  <c r="X1700" i="5"/>
  <c r="X1701" i="5"/>
  <c r="X1702" i="5"/>
  <c r="X1703" i="5"/>
  <c r="X1704" i="5"/>
  <c r="X1705" i="5"/>
  <c r="X1706" i="5"/>
  <c r="X1707" i="5"/>
  <c r="X1708" i="5"/>
  <c r="X1709" i="5"/>
  <c r="X1710" i="5"/>
  <c r="X1711" i="5"/>
  <c r="X1712" i="5"/>
  <c r="X1713" i="5"/>
  <c r="X1714" i="5"/>
  <c r="X1715" i="5"/>
  <c r="X1716" i="5"/>
  <c r="X1717" i="5"/>
  <c r="X1718" i="5"/>
  <c r="X1719" i="5"/>
  <c r="X1720" i="5"/>
  <c r="X1721" i="5"/>
  <c r="X1722" i="5"/>
  <c r="X1723" i="5"/>
  <c r="X1724" i="5"/>
  <c r="X1725" i="5"/>
  <c r="X1726" i="5"/>
  <c r="X1727" i="5"/>
  <c r="X1728" i="5"/>
  <c r="X1729" i="5"/>
  <c r="X1730" i="5"/>
  <c r="X1731" i="5"/>
  <c r="X1732" i="5"/>
  <c r="X1733" i="5"/>
  <c r="X1734" i="5"/>
  <c r="X1735" i="5"/>
  <c r="X1736" i="5"/>
  <c r="X1737" i="5"/>
  <c r="X1738" i="5"/>
  <c r="X1739" i="5"/>
  <c r="X1740" i="5"/>
  <c r="X1741" i="5"/>
  <c r="X1742" i="5"/>
  <c r="X1743" i="5"/>
  <c r="X1744" i="5"/>
  <c r="X1745" i="5"/>
  <c r="X1746" i="5"/>
  <c r="X1747" i="5"/>
  <c r="X1748" i="5"/>
  <c r="X1749" i="5"/>
  <c r="X1750" i="5"/>
  <c r="X1751" i="5"/>
  <c r="X1752" i="5"/>
  <c r="X1753" i="5"/>
  <c r="X1754" i="5"/>
  <c r="X1755" i="5"/>
  <c r="X1756" i="5"/>
  <c r="X1757" i="5"/>
  <c r="X1758" i="5"/>
  <c r="X1759" i="5"/>
  <c r="X1760" i="5"/>
  <c r="X1761" i="5"/>
  <c r="X1762" i="5"/>
  <c r="X1763" i="5"/>
  <c r="X1764" i="5"/>
  <c r="X1765" i="5"/>
  <c r="X1766" i="5"/>
  <c r="X1767" i="5"/>
  <c r="X1768" i="5"/>
  <c r="X1769" i="5"/>
  <c r="X1770" i="5"/>
  <c r="X1771" i="5"/>
  <c r="X1772" i="5"/>
  <c r="X1773" i="5"/>
  <c r="X1774" i="5"/>
  <c r="X1775" i="5"/>
  <c r="X1776" i="5"/>
  <c r="X1777" i="5"/>
  <c r="X1778" i="5"/>
  <c r="X1779" i="5"/>
  <c r="X1780" i="5"/>
  <c r="X1781" i="5"/>
  <c r="X1782" i="5"/>
  <c r="X1783" i="5"/>
  <c r="X1784" i="5"/>
  <c r="X1785" i="5"/>
  <c r="X1786" i="5"/>
  <c r="X1787" i="5"/>
  <c r="X1788" i="5"/>
  <c r="X1789" i="5"/>
  <c r="X1790" i="5"/>
  <c r="X1791" i="5"/>
  <c r="X1792" i="5"/>
  <c r="X1793" i="5"/>
  <c r="X1794" i="5"/>
  <c r="X1795" i="5"/>
  <c r="X1796" i="5"/>
  <c r="X1797" i="5"/>
  <c r="X1798" i="5"/>
  <c r="X1799" i="5"/>
  <c r="X1800" i="5"/>
  <c r="X1801" i="5"/>
  <c r="X1802" i="5"/>
  <c r="X1803" i="5"/>
  <c r="X1804" i="5"/>
  <c r="X1805" i="5"/>
  <c r="X1806" i="5"/>
  <c r="X1807" i="5"/>
  <c r="X1808" i="5"/>
  <c r="X1809" i="5"/>
  <c r="X1810" i="5"/>
  <c r="X1811" i="5"/>
  <c r="X1812" i="5"/>
  <c r="X1813" i="5"/>
  <c r="X1814" i="5"/>
  <c r="X1815" i="5"/>
  <c r="X1816" i="5"/>
  <c r="X1817" i="5"/>
  <c r="X1818" i="5"/>
  <c r="X1819" i="5"/>
  <c r="X1820" i="5"/>
  <c r="X1821" i="5"/>
  <c r="X1822" i="5"/>
  <c r="X1823" i="5"/>
  <c r="X1824" i="5"/>
  <c r="X1825" i="5"/>
  <c r="X1826" i="5"/>
  <c r="X1827" i="5"/>
  <c r="X1828" i="5"/>
  <c r="X1829" i="5"/>
  <c r="X1830" i="5"/>
  <c r="X1831" i="5"/>
  <c r="X1832" i="5"/>
  <c r="X1833" i="5"/>
  <c r="X1834" i="5"/>
  <c r="X1835" i="5"/>
  <c r="X1836" i="5"/>
  <c r="X1837" i="5"/>
  <c r="X1838" i="5"/>
  <c r="X1839" i="5"/>
  <c r="X1840" i="5"/>
  <c r="X1841" i="5"/>
  <c r="X1842" i="5"/>
  <c r="X1843" i="5"/>
  <c r="X1844" i="5"/>
  <c r="X1845" i="5"/>
  <c r="X1846" i="5"/>
  <c r="X1847" i="5"/>
  <c r="X1848" i="5"/>
  <c r="X1849" i="5"/>
  <c r="X1850" i="5"/>
  <c r="X1851" i="5"/>
  <c r="X1852" i="5"/>
  <c r="X1853" i="5"/>
  <c r="X1854" i="5"/>
  <c r="X1855" i="5"/>
  <c r="X1856" i="5"/>
  <c r="X1857" i="5"/>
  <c r="X1858" i="5"/>
  <c r="X1859" i="5"/>
  <c r="X1860" i="5"/>
  <c r="X1861" i="5"/>
  <c r="X1862" i="5"/>
  <c r="X1863" i="5"/>
  <c r="X1864" i="5"/>
  <c r="X1865" i="5"/>
  <c r="X1866" i="5"/>
  <c r="X1867" i="5"/>
  <c r="X1868" i="5"/>
  <c r="X1869" i="5"/>
  <c r="X1870" i="5"/>
  <c r="X1871" i="5"/>
  <c r="X1872" i="5"/>
  <c r="X1873" i="5"/>
  <c r="X1874" i="5"/>
  <c r="X1875" i="5"/>
  <c r="X1876" i="5"/>
  <c r="X1877" i="5"/>
  <c r="X1878" i="5"/>
  <c r="X1879" i="5"/>
  <c r="X1880" i="5"/>
  <c r="X1881" i="5"/>
  <c r="X1882" i="5"/>
  <c r="X1883" i="5"/>
  <c r="X1884" i="5"/>
  <c r="X1885" i="5"/>
  <c r="X1886" i="5"/>
  <c r="X1887" i="5"/>
  <c r="X1888" i="5"/>
  <c r="X1889" i="5"/>
  <c r="X1890" i="5"/>
  <c r="X1891" i="5"/>
  <c r="X1892" i="5"/>
  <c r="X1893" i="5"/>
  <c r="X1894" i="5"/>
  <c r="X1895" i="5"/>
  <c r="X1896" i="5"/>
  <c r="X1897" i="5"/>
  <c r="X1898" i="5"/>
  <c r="X1899" i="5"/>
  <c r="X1900" i="5"/>
  <c r="X1901" i="5"/>
  <c r="X1902" i="5"/>
  <c r="X1903" i="5"/>
  <c r="X1904" i="5"/>
  <c r="X1905" i="5"/>
  <c r="X1906" i="5"/>
  <c r="X1907" i="5"/>
  <c r="X1908" i="5"/>
  <c r="X1909" i="5"/>
  <c r="X1910" i="5"/>
  <c r="X1911" i="5"/>
  <c r="X1912" i="5"/>
  <c r="X1913" i="5"/>
  <c r="X1914" i="5"/>
  <c r="X1915" i="5"/>
  <c r="X1916" i="5"/>
  <c r="X1917" i="5"/>
  <c r="X1918" i="5"/>
  <c r="X1919" i="5"/>
  <c r="X1920" i="5"/>
  <c r="X1921" i="5"/>
  <c r="X1922" i="5"/>
  <c r="X1923" i="5"/>
  <c r="X1924" i="5"/>
  <c r="X1925" i="5"/>
  <c r="X1926" i="5"/>
  <c r="X1927" i="5"/>
  <c r="X1928" i="5"/>
  <c r="X1929" i="5"/>
  <c r="X1930" i="5"/>
  <c r="X1931" i="5"/>
  <c r="X1932" i="5"/>
  <c r="X1933" i="5"/>
  <c r="X1934" i="5"/>
  <c r="X1935" i="5"/>
  <c r="X1936" i="5"/>
  <c r="X1937" i="5"/>
  <c r="X1938" i="5"/>
  <c r="X1939" i="5"/>
  <c r="X1940" i="5"/>
  <c r="X1941" i="5"/>
  <c r="X1942" i="5"/>
  <c r="X1943" i="5"/>
  <c r="X1944" i="5"/>
  <c r="X1945" i="5"/>
  <c r="X1946" i="5"/>
  <c r="X1947" i="5"/>
  <c r="X1948" i="5"/>
  <c r="X1949" i="5"/>
  <c r="X1950" i="5"/>
  <c r="X1951" i="5"/>
  <c r="X1952" i="5"/>
  <c r="X1953" i="5"/>
  <c r="X1954" i="5"/>
  <c r="X1955" i="5"/>
  <c r="X1956" i="5"/>
  <c r="X1957" i="5"/>
  <c r="X1958" i="5"/>
  <c r="X1959" i="5"/>
  <c r="X1960" i="5"/>
  <c r="X1961" i="5"/>
  <c r="X1962" i="5"/>
  <c r="X1963" i="5"/>
  <c r="X1964" i="5"/>
  <c r="X1965" i="5"/>
  <c r="X1966" i="5"/>
  <c r="X1967" i="5"/>
  <c r="X1968" i="5"/>
  <c r="X1969" i="5"/>
  <c r="X1970" i="5"/>
  <c r="X1971" i="5"/>
  <c r="X1972" i="5"/>
  <c r="X1973" i="5"/>
  <c r="X1974" i="5"/>
  <c r="X1975" i="5"/>
  <c r="X1976" i="5"/>
  <c r="X1977" i="5"/>
  <c r="X1978" i="5"/>
  <c r="X1979" i="5"/>
  <c r="X1980" i="5"/>
  <c r="X1981" i="5"/>
  <c r="X1982" i="5"/>
  <c r="X1983" i="5"/>
  <c r="X1984" i="5"/>
  <c r="X1985" i="5"/>
  <c r="X1986" i="5"/>
  <c r="X1987" i="5"/>
  <c r="X1988" i="5"/>
  <c r="X1989" i="5"/>
  <c r="X1990" i="5"/>
  <c r="X1991" i="5"/>
  <c r="X1992" i="5"/>
  <c r="X1993" i="5"/>
  <c r="X1994" i="5"/>
  <c r="X1995" i="5"/>
  <c r="X1996" i="5"/>
  <c r="X1997" i="5"/>
  <c r="X1998" i="5"/>
  <c r="X1999" i="5"/>
  <c r="X2000" i="5"/>
  <c r="X2001" i="5"/>
  <c r="X2002" i="5"/>
  <c r="X2003" i="5"/>
  <c r="X2004" i="5"/>
  <c r="X2005" i="5"/>
  <c r="X2006" i="5"/>
  <c r="X2007" i="5"/>
  <c r="X2008" i="5"/>
  <c r="X2009" i="5"/>
  <c r="X2010" i="5"/>
  <c r="X2011" i="5"/>
  <c r="X2012" i="5"/>
  <c r="X2013" i="5"/>
  <c r="X2014" i="5"/>
  <c r="X2015" i="5"/>
  <c r="X2016" i="5"/>
  <c r="X2017" i="5"/>
  <c r="X2018" i="5"/>
  <c r="X2019" i="5"/>
  <c r="X2020" i="5"/>
  <c r="X2021" i="5"/>
  <c r="X2022" i="5"/>
  <c r="X2023" i="5"/>
  <c r="X2024" i="5"/>
  <c r="X2025" i="5"/>
  <c r="X2026" i="5"/>
  <c r="X2027" i="5"/>
  <c r="X2028" i="5"/>
  <c r="X2029" i="5"/>
  <c r="X2030" i="5"/>
  <c r="X2031" i="5"/>
  <c r="X2032" i="5"/>
  <c r="X2033" i="5"/>
  <c r="X2034" i="5"/>
  <c r="X2035" i="5"/>
  <c r="X2036" i="5"/>
  <c r="X2037" i="5"/>
  <c r="X2038" i="5"/>
  <c r="X2039" i="5"/>
  <c r="X2040" i="5"/>
  <c r="X2041" i="5"/>
  <c r="X2042" i="5"/>
  <c r="X2043" i="5"/>
  <c r="X2044" i="5"/>
  <c r="X2045" i="5"/>
  <c r="X2046" i="5"/>
  <c r="X2047" i="5"/>
  <c r="X2048" i="5"/>
  <c r="X2049" i="5"/>
  <c r="X2050" i="5"/>
  <c r="X2051" i="5"/>
  <c r="X2052" i="5"/>
  <c r="X2053" i="5"/>
  <c r="X2054" i="5"/>
  <c r="X2055" i="5"/>
  <c r="X2056" i="5"/>
  <c r="X2057" i="5"/>
  <c r="X2058" i="5"/>
  <c r="X2059" i="5"/>
  <c r="X2060" i="5"/>
  <c r="X2061" i="5"/>
  <c r="X2062" i="5"/>
  <c r="X2063" i="5"/>
  <c r="X2064" i="5"/>
  <c r="X2065" i="5"/>
  <c r="X2066" i="5"/>
  <c r="X2067" i="5"/>
  <c r="X2068" i="5"/>
  <c r="X2069" i="5"/>
  <c r="X2070" i="5"/>
  <c r="X2071" i="5"/>
  <c r="X2072" i="5"/>
  <c r="X2073" i="5"/>
  <c r="X2074" i="5"/>
  <c r="X2075" i="5"/>
  <c r="X2076" i="5"/>
  <c r="X2077" i="5"/>
  <c r="X2078" i="5"/>
  <c r="X2079" i="5"/>
  <c r="X2080" i="5"/>
  <c r="X2081" i="5"/>
  <c r="X2082" i="5"/>
  <c r="X2083" i="5"/>
  <c r="X2084" i="5"/>
  <c r="X2085" i="5"/>
  <c r="X2086" i="5"/>
  <c r="X2087" i="5"/>
  <c r="X2088" i="5"/>
  <c r="X2089" i="5"/>
  <c r="X2090" i="5"/>
  <c r="X2091" i="5"/>
  <c r="X2092" i="5"/>
  <c r="X2093" i="5"/>
  <c r="X2094" i="5"/>
  <c r="X2095" i="5"/>
  <c r="X2096" i="5"/>
  <c r="X2097" i="5"/>
  <c r="X2098" i="5"/>
  <c r="X2099" i="5"/>
  <c r="X2100" i="5"/>
  <c r="X2101" i="5"/>
  <c r="X2102" i="5"/>
  <c r="X2103" i="5"/>
  <c r="X2104" i="5"/>
  <c r="X2105" i="5"/>
  <c r="X2106" i="5"/>
  <c r="X2107" i="5"/>
  <c r="X2108" i="5"/>
  <c r="X2109" i="5"/>
  <c r="X2110" i="5"/>
  <c r="X2111" i="5"/>
  <c r="X2112" i="5"/>
  <c r="X2113" i="5"/>
  <c r="X2114" i="5"/>
  <c r="X2115" i="5"/>
  <c r="X2116" i="5"/>
  <c r="X2117" i="5"/>
  <c r="X2118" i="5"/>
  <c r="X2119" i="5"/>
  <c r="X2120" i="5"/>
  <c r="X2121" i="5"/>
  <c r="X2122" i="5"/>
  <c r="X2123" i="5"/>
  <c r="X2124" i="5"/>
  <c r="X2125" i="5"/>
  <c r="X2126" i="5"/>
  <c r="X2127" i="5"/>
  <c r="X2128" i="5"/>
  <c r="X2129" i="5"/>
  <c r="X2130" i="5"/>
  <c r="X2131" i="5"/>
  <c r="X2132" i="5"/>
  <c r="X2133" i="5"/>
  <c r="X2134" i="5"/>
  <c r="X2135" i="5"/>
  <c r="X2136" i="5"/>
  <c r="X2137" i="5"/>
  <c r="X2138" i="5"/>
  <c r="X2139" i="5"/>
  <c r="X2140" i="5"/>
  <c r="X2141" i="5"/>
  <c r="X2142" i="5"/>
  <c r="X2143" i="5"/>
  <c r="X2144" i="5"/>
  <c r="X2145" i="5"/>
  <c r="X2146" i="5"/>
  <c r="X2147" i="5"/>
  <c r="X2148" i="5"/>
  <c r="X2149" i="5"/>
  <c r="X2150" i="5"/>
  <c r="X2151" i="5"/>
  <c r="X2152" i="5"/>
  <c r="X2153" i="5"/>
  <c r="X2154" i="5"/>
  <c r="X2155" i="5"/>
  <c r="X2156" i="5"/>
  <c r="X2157" i="5"/>
  <c r="X2158" i="5"/>
  <c r="X2159" i="5"/>
  <c r="X2160" i="5"/>
  <c r="X2161" i="5"/>
  <c r="X2162" i="5"/>
  <c r="X2163" i="5"/>
  <c r="X2164" i="5"/>
  <c r="X2165" i="5"/>
  <c r="X2166" i="5"/>
  <c r="X2167" i="5"/>
  <c r="X2168" i="5"/>
  <c r="X2169" i="5"/>
  <c r="X2170" i="5"/>
  <c r="X2171" i="5"/>
  <c r="X2172" i="5"/>
  <c r="X2173" i="5"/>
  <c r="X2174" i="5"/>
  <c r="X2175" i="5"/>
  <c r="X2176" i="5"/>
  <c r="X2177" i="5"/>
  <c r="X2178" i="5"/>
  <c r="X2179" i="5"/>
  <c r="X2180" i="5"/>
  <c r="X2181" i="5"/>
  <c r="X2182" i="5"/>
  <c r="X2183" i="5"/>
  <c r="X2184" i="5"/>
  <c r="X2185" i="5"/>
  <c r="X2186" i="5"/>
  <c r="X2187" i="5"/>
  <c r="X2188" i="5"/>
  <c r="X2189" i="5"/>
  <c r="X2190" i="5"/>
  <c r="X2191" i="5"/>
  <c r="X2192" i="5"/>
  <c r="X2193" i="5"/>
  <c r="X2194" i="5"/>
  <c r="X2195" i="5"/>
  <c r="X2196" i="5"/>
  <c r="X2197" i="5"/>
  <c r="X2198" i="5"/>
  <c r="X2199" i="5"/>
  <c r="X2200" i="5"/>
  <c r="X2201" i="5"/>
  <c r="X2202" i="5"/>
  <c r="X2203" i="5"/>
  <c r="X2204" i="5"/>
  <c r="X2205" i="5"/>
  <c r="X2206" i="5"/>
  <c r="X2207" i="5"/>
  <c r="X2208" i="5"/>
  <c r="X2209" i="5"/>
  <c r="X2210" i="5"/>
  <c r="X2211" i="5"/>
  <c r="X2212" i="5"/>
  <c r="X2213" i="5"/>
  <c r="X2214" i="5"/>
  <c r="X2215" i="5"/>
  <c r="X2216" i="5"/>
  <c r="X2217" i="5"/>
  <c r="X2218" i="5"/>
  <c r="X2219" i="5"/>
  <c r="X2220" i="5"/>
  <c r="X2221" i="5"/>
  <c r="X2222" i="5"/>
  <c r="X2223" i="5"/>
  <c r="X2224" i="5"/>
  <c r="X2225" i="5"/>
  <c r="X2226" i="5"/>
  <c r="X2227" i="5"/>
  <c r="X2228" i="5"/>
  <c r="X2229" i="5"/>
  <c r="X2230" i="5"/>
  <c r="X2231" i="5"/>
  <c r="X2232" i="5"/>
  <c r="X2233" i="5"/>
  <c r="X2234" i="5"/>
  <c r="X2235" i="5"/>
  <c r="X2236" i="5"/>
  <c r="X2237" i="5"/>
  <c r="X2238" i="5"/>
  <c r="X2239" i="5"/>
  <c r="X2240" i="5"/>
  <c r="X2241" i="5"/>
  <c r="X2242" i="5"/>
  <c r="X2243" i="5"/>
  <c r="X2244" i="5"/>
  <c r="X2245" i="5"/>
  <c r="X2246" i="5"/>
  <c r="X2247" i="5"/>
  <c r="X2248" i="5"/>
  <c r="X2249" i="5"/>
  <c r="X2250" i="5"/>
  <c r="X2251" i="5"/>
  <c r="X2252" i="5"/>
  <c r="X2253" i="5"/>
  <c r="X2254" i="5"/>
  <c r="X2255" i="5"/>
  <c r="X2256" i="5"/>
  <c r="X2257" i="5"/>
  <c r="X2258" i="5"/>
  <c r="X2259" i="5"/>
  <c r="X2260" i="5"/>
  <c r="X2261" i="5"/>
  <c r="X2262" i="5"/>
  <c r="X2263" i="5"/>
  <c r="X2264" i="5"/>
  <c r="X2265" i="5"/>
  <c r="X2266" i="5"/>
  <c r="X2267" i="5"/>
  <c r="X2268" i="5"/>
  <c r="X2269" i="5"/>
  <c r="X2270" i="5"/>
  <c r="X2271" i="5"/>
  <c r="X2272" i="5"/>
  <c r="X2273" i="5"/>
  <c r="X2274" i="5"/>
  <c r="X2275" i="5"/>
  <c r="X2276" i="5"/>
  <c r="X2277" i="5"/>
  <c r="X2278" i="5"/>
  <c r="X2279" i="5"/>
  <c r="X2280" i="5"/>
  <c r="X2281" i="5"/>
  <c r="X2282" i="5"/>
  <c r="X2283" i="5"/>
  <c r="X2284" i="5"/>
  <c r="X2285" i="5"/>
  <c r="X2286" i="5"/>
  <c r="X2287" i="5"/>
  <c r="X2288" i="5"/>
  <c r="X2289" i="5"/>
  <c r="X2290" i="5"/>
  <c r="X2291" i="5"/>
  <c r="X2292" i="5"/>
  <c r="X2293" i="5"/>
  <c r="X2294" i="5"/>
  <c r="X2295" i="5"/>
  <c r="X2296" i="5"/>
  <c r="X2297" i="5"/>
  <c r="X2298" i="5"/>
  <c r="X2299" i="5"/>
  <c r="X2300" i="5"/>
  <c r="X2301" i="5"/>
  <c r="X2302" i="5"/>
  <c r="X2303" i="5"/>
  <c r="X2304" i="5"/>
  <c r="X2305" i="5"/>
  <c r="X2306" i="5"/>
  <c r="X2307" i="5"/>
  <c r="X2308" i="5"/>
  <c r="X2309" i="5"/>
  <c r="X2310" i="5"/>
  <c r="X2311" i="5"/>
  <c r="X2312" i="5"/>
  <c r="X2313" i="5"/>
  <c r="X2314" i="5"/>
  <c r="X2315" i="5"/>
  <c r="X2316" i="5"/>
  <c r="X2317" i="5"/>
  <c r="X2318" i="5"/>
  <c r="X2319" i="5"/>
  <c r="X2320" i="5"/>
  <c r="X2321" i="5"/>
  <c r="X2322" i="5"/>
  <c r="X2323" i="5"/>
  <c r="X2324" i="5"/>
  <c r="X2325" i="5"/>
  <c r="X2326" i="5"/>
  <c r="X2327" i="5"/>
  <c r="X2328" i="5"/>
  <c r="X2329" i="5"/>
  <c r="X2330" i="5"/>
  <c r="X2331" i="5"/>
  <c r="X2332" i="5"/>
  <c r="X2333" i="5"/>
  <c r="X2334" i="5"/>
  <c r="X2335" i="5"/>
  <c r="X2336" i="5"/>
  <c r="X2337" i="5"/>
  <c r="X2338" i="5"/>
  <c r="X2339" i="5"/>
  <c r="X2340" i="5"/>
  <c r="X2341" i="5"/>
  <c r="X2342" i="5"/>
  <c r="X2343" i="5"/>
  <c r="X2344" i="5"/>
  <c r="X2345" i="5"/>
  <c r="X2346" i="5"/>
  <c r="X2347" i="5"/>
  <c r="X2348" i="5"/>
  <c r="X2349" i="5"/>
  <c r="X2350" i="5"/>
  <c r="X2351" i="5"/>
  <c r="X2352" i="5"/>
  <c r="X2353" i="5"/>
  <c r="X2354" i="5"/>
  <c r="X2355" i="5"/>
  <c r="X2356" i="5"/>
  <c r="X2357" i="5"/>
  <c r="X2358" i="5"/>
  <c r="X2359" i="5"/>
  <c r="X2360" i="5"/>
  <c r="X2361" i="5"/>
  <c r="X2362" i="5"/>
  <c r="X2363" i="5"/>
  <c r="X2364" i="5"/>
  <c r="X2365" i="5"/>
  <c r="X2366" i="5"/>
  <c r="X2367" i="5"/>
  <c r="X2368" i="5"/>
  <c r="X2369" i="5"/>
  <c r="X2370" i="5"/>
  <c r="X2371" i="5"/>
  <c r="X2372" i="5"/>
  <c r="X2373" i="5"/>
  <c r="X2374" i="5"/>
  <c r="X2375" i="5"/>
  <c r="X2376" i="5"/>
  <c r="X2377" i="5"/>
  <c r="X2378" i="5"/>
  <c r="X2379" i="5"/>
  <c r="X2380" i="5"/>
  <c r="X2381" i="5"/>
  <c r="X2382" i="5"/>
  <c r="X2383" i="5"/>
  <c r="X2384" i="5"/>
  <c r="X2385" i="5"/>
  <c r="X2386" i="5"/>
  <c r="X2387" i="5"/>
  <c r="X2388" i="5"/>
  <c r="X2389" i="5"/>
  <c r="X2390" i="5"/>
  <c r="X2391" i="5"/>
  <c r="X2392" i="5"/>
  <c r="X2393" i="5"/>
  <c r="X2394" i="5"/>
  <c r="X2395" i="5"/>
  <c r="X2396" i="5"/>
  <c r="X2397" i="5"/>
  <c r="X2398" i="5"/>
  <c r="X2399" i="5"/>
  <c r="X2400" i="5"/>
  <c r="X2401" i="5"/>
  <c r="X2402" i="5"/>
  <c r="X2403" i="5"/>
  <c r="X2404" i="5"/>
  <c r="X2405" i="5"/>
  <c r="X2406" i="5"/>
  <c r="X2407" i="5"/>
  <c r="X2408" i="5"/>
  <c r="X2409" i="5"/>
  <c r="X2410" i="5"/>
  <c r="X2411" i="5"/>
  <c r="X2412" i="5"/>
  <c r="X2413" i="5"/>
  <c r="X2414" i="5"/>
  <c r="X2415" i="5"/>
  <c r="X2416" i="5"/>
  <c r="X2417" i="5"/>
  <c r="X2418" i="5"/>
  <c r="X2419" i="5"/>
  <c r="X2420" i="5"/>
  <c r="X2421" i="5"/>
  <c r="X2422" i="5"/>
  <c r="X2423" i="5"/>
  <c r="X2424" i="5"/>
  <c r="X2425" i="5"/>
  <c r="X2426" i="5"/>
  <c r="X2427" i="5"/>
  <c r="X2428" i="5"/>
  <c r="X2429" i="5"/>
  <c r="X2430" i="5"/>
  <c r="X2431" i="5"/>
  <c r="X2432" i="5"/>
  <c r="X2433" i="5"/>
  <c r="X2434" i="5"/>
  <c r="X2435" i="5"/>
  <c r="X2436" i="5"/>
  <c r="X2437" i="5"/>
  <c r="X2438" i="5"/>
  <c r="X2439" i="5"/>
  <c r="X2440" i="5"/>
  <c r="X2441" i="5"/>
  <c r="X2442" i="5"/>
  <c r="X2443" i="5"/>
  <c r="X2444" i="5"/>
  <c r="X2445" i="5"/>
  <c r="X2446" i="5"/>
  <c r="X2447" i="5"/>
  <c r="X2448" i="5"/>
  <c r="X2449" i="5"/>
  <c r="X2450" i="5"/>
  <c r="X2451" i="5"/>
  <c r="X2452" i="5"/>
  <c r="X2453" i="5"/>
  <c r="X2454" i="5"/>
  <c r="X2455" i="5"/>
  <c r="X2456" i="5"/>
  <c r="X2457" i="5"/>
  <c r="X2458" i="5"/>
  <c r="X2459" i="5"/>
  <c r="X2460" i="5"/>
  <c r="X2461" i="5"/>
  <c r="X2462" i="5"/>
  <c r="X2463" i="5"/>
  <c r="X2464" i="5"/>
  <c r="X2465" i="5"/>
  <c r="X2466" i="5"/>
  <c r="X2467" i="5"/>
  <c r="X2468" i="5"/>
  <c r="X2469" i="5"/>
  <c r="X2470" i="5"/>
  <c r="X2471" i="5"/>
  <c r="X2472" i="5"/>
  <c r="X2473" i="5"/>
  <c r="X2474" i="5"/>
  <c r="X2475" i="5"/>
  <c r="X2476" i="5"/>
  <c r="X2477" i="5"/>
  <c r="X2478" i="5"/>
  <c r="X2479" i="5"/>
  <c r="X2480" i="5"/>
  <c r="X2481" i="5"/>
  <c r="X2482" i="5"/>
  <c r="X2483" i="5"/>
  <c r="X2484" i="5"/>
  <c r="X2485" i="5"/>
  <c r="X2486" i="5"/>
  <c r="X2487" i="5"/>
  <c r="X2488" i="5"/>
  <c r="X2489" i="5"/>
  <c r="X2490" i="5"/>
  <c r="X2491" i="5"/>
  <c r="X2492" i="5"/>
  <c r="X2493" i="5"/>
  <c r="X2494" i="5"/>
  <c r="X2495" i="5"/>
  <c r="X2496" i="5"/>
  <c r="X2497" i="5"/>
  <c r="X2498" i="5"/>
  <c r="X2499" i="5"/>
  <c r="X2504"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I113" i="5"/>
  <c r="G118" i="5"/>
  <c r="R145" i="5"/>
  <c r="I150" i="5"/>
  <c r="R161" i="5"/>
  <c r="I166" i="5"/>
  <c r="G182" i="5"/>
  <c r="G185" i="5"/>
  <c r="R216" i="5"/>
  <c r="H246" i="5"/>
  <c r="I257" i="5"/>
  <c r="R262" i="5"/>
  <c r="H278" i="5"/>
  <c r="R289" i="5"/>
  <c r="F342"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R181" i="5"/>
  <c r="F188" i="5"/>
  <c r="I189" i="5"/>
  <c r="H236" i="5"/>
  <c r="H245" i="5"/>
  <c r="F253" i="5"/>
  <c r="H276" i="5"/>
  <c r="R284" i="5"/>
  <c r="I292" i="5"/>
  <c r="I332" i="5"/>
  <c r="H356" i="5"/>
  <c r="R364" i="5"/>
  <c r="I365" i="5"/>
  <c r="R372" i="5"/>
  <c r="I381"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D15" i="6"/>
  <c r="D13" i="6"/>
  <c r="D12" i="6"/>
  <c r="D11" i="6"/>
  <c r="D10"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H381" i="5"/>
  <c r="R381" i="5"/>
  <c r="G461" i="5"/>
  <c r="S980" i="5"/>
  <c r="F381" i="5"/>
  <c r="I563" i="5"/>
  <c r="R236" i="5"/>
  <c r="S359" i="5"/>
  <c r="S297" i="5"/>
  <c r="S784" i="5"/>
  <c r="G205" i="5"/>
  <c r="G333"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R341" i="5"/>
  <c r="G2118" i="5"/>
  <c r="R1856" i="5"/>
  <c r="H2000" i="5"/>
  <c r="H1139" i="5"/>
  <c r="H1403" i="5"/>
  <c r="I1116" i="5"/>
  <c r="I1256" i="5"/>
  <c r="J877" i="5"/>
  <c r="R2112" i="5"/>
  <c r="J1564" i="5"/>
  <c r="F175" i="5"/>
  <c r="R175" i="5"/>
  <c r="H175" i="5"/>
  <c r="I175" i="5"/>
  <c r="S230" i="5"/>
  <c r="H253" i="5"/>
  <c r="R253" i="5"/>
  <c r="I253" i="5"/>
  <c r="G253" i="5"/>
  <c r="S260" i="5"/>
  <c r="S284" i="5"/>
  <c r="S290" i="5"/>
  <c r="S296" i="5"/>
  <c r="S346" i="5"/>
  <c r="S358" i="5"/>
  <c r="S364" i="5"/>
  <c r="S418" i="5"/>
  <c r="S437" i="5"/>
  <c r="S461" i="5"/>
  <c r="S2468" i="5"/>
  <c r="S2482" i="5"/>
  <c r="G545" i="5"/>
  <c r="R49" i="5"/>
  <c r="R33"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R89" i="5"/>
  <c r="G73" i="5"/>
  <c r="H57" i="5"/>
  <c r="R41" i="5"/>
  <c r="I25" i="5"/>
  <c r="S989" i="5"/>
  <c r="S972" i="5"/>
  <c r="S2370" i="5"/>
  <c r="R853"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392" i="5"/>
  <c r="J2054" i="5"/>
  <c r="H81" i="5"/>
  <c r="H604" i="5"/>
  <c r="J1024" i="5"/>
  <c r="G2375" i="5"/>
  <c r="R1823" i="5"/>
  <c r="I2152" i="5"/>
  <c r="J1171" i="5"/>
  <c r="I1267" i="5"/>
  <c r="F81" i="5"/>
  <c r="R81" i="5"/>
  <c r="I316" i="5"/>
  <c r="F540" i="5"/>
  <c r="G140" i="5"/>
  <c r="F1499" i="5"/>
  <c r="H2486" i="5"/>
  <c r="G2486" i="5"/>
  <c r="H747" i="5"/>
  <c r="H2316" i="5"/>
  <c r="J2316" i="5"/>
  <c r="I2062" i="5"/>
  <c r="H1524" i="5"/>
  <c r="R2152"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R2316" i="5"/>
  <c r="J472" i="5"/>
  <c r="G640" i="5"/>
  <c r="J864" i="5"/>
  <c r="H2419" i="5"/>
  <c r="I81"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R429"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H435" i="5"/>
  <c r="S926" i="5"/>
  <c r="F807" i="5"/>
  <c r="I429"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I145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H365" i="5"/>
  <c r="G365" i="5"/>
  <c r="G324" i="5"/>
  <c r="H324"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H14" i="5"/>
  <c r="A5" i="2"/>
  <c r="C2" i="6"/>
  <c r="R520" i="5"/>
  <c r="H731" i="5"/>
  <c r="H182" i="5"/>
  <c r="R342" i="5"/>
  <c r="I36" i="5"/>
  <c r="H54" i="5"/>
  <c r="J912" i="5"/>
  <c r="H1614" i="5"/>
  <c r="R224" i="5"/>
  <c r="R1528" i="5"/>
  <c r="J1592" i="5"/>
  <c r="G342" i="5"/>
  <c r="H1203" i="5"/>
  <c r="J1299" i="5"/>
  <c r="R2192" i="5"/>
  <c r="I2415" i="5"/>
  <c r="I824" i="5"/>
  <c r="H976" i="5"/>
  <c r="R2336" i="5"/>
  <c r="H1245"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F487" i="5"/>
  <c r="I1920" i="5"/>
  <c r="H2188" i="5"/>
  <c r="G2053" i="5"/>
  <c r="I1407" i="5"/>
  <c r="I2168" i="5"/>
  <c r="S1944" i="5"/>
  <c r="S1308" i="5"/>
  <c r="S2460" i="5"/>
  <c r="R669" i="5"/>
  <c r="F717"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G68" i="5"/>
  <c r="H1500" i="5"/>
  <c r="G1193" i="5"/>
  <c r="J1041" i="5"/>
  <c r="H2329" i="5"/>
  <c r="I921" i="5"/>
  <c r="H1041" i="5"/>
  <c r="I461" i="5"/>
  <c r="H68" i="5"/>
  <c r="F1797" i="5"/>
  <c r="H251" i="5"/>
  <c r="J2277" i="5"/>
  <c r="F461" i="5"/>
  <c r="H308" i="5"/>
  <c r="S2192" i="5"/>
  <c r="F2231" i="5"/>
  <c r="S2475" i="5"/>
  <c r="I181" i="5"/>
  <c r="I341" i="5"/>
  <c r="R1460" i="5"/>
  <c r="S2294" i="5"/>
  <c r="G526" i="5"/>
  <c r="F526" i="5"/>
  <c r="H526" i="5"/>
  <c r="I526" i="5"/>
  <c r="R526" i="5"/>
  <c r="I358" i="5"/>
  <c r="G358" i="5"/>
  <c r="R358" i="5"/>
  <c r="F358" i="5"/>
  <c r="G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G65" i="5"/>
  <c r="F73" i="5"/>
  <c r="I2079" i="5"/>
  <c r="F1326" i="5"/>
  <c r="F65" i="5"/>
  <c r="R953" i="5"/>
  <c r="G167" i="5"/>
  <c r="R656" i="5"/>
  <c r="H2498" i="5"/>
  <c r="F2499" i="5"/>
  <c r="R2499"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R27" i="5"/>
  <c r="H27" i="5"/>
  <c r="I27" i="5"/>
  <c r="G27" i="5"/>
  <c r="R53" i="5"/>
  <c r="H53" i="5"/>
  <c r="I53"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R261" i="5"/>
  <c r="G245" i="5"/>
  <c r="I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F305" i="5"/>
  <c r="G217" i="5"/>
  <c r="J825" i="5"/>
  <c r="G825" i="5"/>
  <c r="I545" i="5"/>
  <c r="H1424" i="5"/>
  <c r="R1424" i="5"/>
  <c r="F1424" i="5"/>
  <c r="J1359" i="5"/>
  <c r="R1359" i="5"/>
  <c r="I1359" i="5"/>
  <c r="F1359" i="5"/>
  <c r="H1359" i="5"/>
  <c r="R1009" i="5"/>
  <c r="G2273" i="5"/>
  <c r="J2273" i="5"/>
  <c r="F825" i="5"/>
  <c r="I665" i="5"/>
  <c r="H601" i="5"/>
  <c r="F433" i="5"/>
  <c r="F1009" i="5"/>
  <c r="F545" i="5"/>
  <c r="F217"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R369" i="5"/>
  <c r="I369" i="5"/>
  <c r="I825" i="5"/>
  <c r="I497" i="5"/>
  <c r="I457" i="5"/>
  <c r="G497" i="5"/>
  <c r="G310" i="5"/>
  <c r="H310" i="5"/>
  <c r="R310" i="5"/>
  <c r="R384" i="5"/>
  <c r="J2123" i="5"/>
  <c r="R2123" i="5"/>
  <c r="I2123" i="5"/>
  <c r="G955" i="5"/>
  <c r="H955" i="5"/>
  <c r="F283" i="5"/>
  <c r="H2273" i="5"/>
  <c r="H457" i="5"/>
  <c r="J1185" i="5"/>
  <c r="G1313" i="5"/>
  <c r="G433" i="5"/>
  <c r="G33" i="5"/>
  <c r="R457" i="5"/>
  <c r="H217" i="5"/>
  <c r="G1506" i="5"/>
  <c r="H1506" i="5"/>
  <c r="J964" i="5"/>
  <c r="I964" i="5"/>
  <c r="F964" i="5"/>
  <c r="G76" i="5"/>
  <c r="I217" i="5"/>
  <c r="J457" i="5"/>
  <c r="I1185" i="5"/>
  <c r="G369" i="5"/>
  <c r="G305" i="5"/>
  <c r="R217" i="5"/>
  <c r="F992" i="5"/>
  <c r="I992" i="5"/>
  <c r="G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F249" i="5"/>
  <c r="G249" i="5"/>
  <c r="H49" i="5"/>
  <c r="G49" i="5"/>
  <c r="F49" i="5"/>
  <c r="H1353" i="5"/>
  <c r="G1353" i="5"/>
  <c r="I1353" i="5"/>
  <c r="F1353" i="5"/>
  <c r="J1353" i="5"/>
  <c r="H1409" i="5"/>
  <c r="R1409" i="5"/>
  <c r="J1617" i="5"/>
  <c r="I249" i="5"/>
  <c r="G89" i="5"/>
  <c r="I89" i="5"/>
  <c r="F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G1681" i="5"/>
  <c r="F929" i="5"/>
  <c r="F697" i="5"/>
  <c r="F1313" i="5"/>
  <c r="H73" i="5"/>
  <c r="I185" i="5"/>
  <c r="I649" i="5"/>
  <c r="J905" i="5"/>
  <c r="J1681" i="5"/>
  <c r="G257" i="5"/>
  <c r="R769" i="5"/>
  <c r="H257" i="5"/>
  <c r="F257" i="5"/>
  <c r="H2056" i="5"/>
  <c r="F2056" i="5"/>
  <c r="H433" i="5"/>
  <c r="H929" i="5"/>
  <c r="F769" i="5"/>
  <c r="R57" i="5"/>
  <c r="J769" i="5"/>
  <c r="I769" i="5"/>
  <c r="R433" i="5"/>
  <c r="J2328" i="5"/>
  <c r="G2328" i="5"/>
  <c r="R2398" i="5"/>
  <c r="H2398" i="5"/>
  <c r="G2398" i="5"/>
  <c r="S300" i="5"/>
  <c r="S338" i="5"/>
  <c r="G2306" i="5"/>
  <c r="R321" i="5"/>
  <c r="H321" i="5"/>
  <c r="G321" i="5"/>
  <c r="F1417" i="5"/>
  <c r="G1417" i="5"/>
  <c r="R1417" i="5"/>
  <c r="J1417" i="5"/>
  <c r="R1601" i="5"/>
  <c r="J1601" i="5"/>
  <c r="J1529" i="5"/>
  <c r="G1233" i="5"/>
  <c r="H1233" i="5"/>
  <c r="R1593" i="5"/>
  <c r="I1529" i="5"/>
  <c r="J2497" i="5"/>
  <c r="I321" i="5"/>
  <c r="G1537" i="5"/>
  <c r="J1537" i="5"/>
  <c r="F1673" i="5"/>
  <c r="J1673" i="5"/>
  <c r="H25" i="5"/>
  <c r="G25" i="5"/>
  <c r="R25" i="5"/>
  <c r="I905" i="5"/>
  <c r="F905" i="5"/>
  <c r="R1185" i="5"/>
  <c r="H1185" i="5"/>
  <c r="G1617" i="5"/>
  <c r="I1617" i="5"/>
  <c r="F1617" i="5"/>
  <c r="R1033" i="5"/>
  <c r="F1033" i="5"/>
  <c r="I145" i="5"/>
  <c r="F145" i="5"/>
  <c r="G145" i="5"/>
  <c r="H145" i="5"/>
  <c r="G601" i="5"/>
  <c r="J601" i="5"/>
  <c r="F601" i="5"/>
  <c r="F321" i="5"/>
  <c r="H889" i="5"/>
  <c r="G1633" i="5"/>
  <c r="F1633" i="5"/>
  <c r="H1633" i="5"/>
  <c r="I1681" i="5"/>
  <c r="G41" i="5"/>
  <c r="H41" i="5"/>
  <c r="I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G417" i="5"/>
  <c r="I417" i="5"/>
  <c r="I1009" i="5"/>
  <c r="J1009" i="5"/>
  <c r="G1009" i="5"/>
  <c r="F625" i="5"/>
  <c r="R625" i="5"/>
  <c r="H625" i="5"/>
  <c r="J625" i="5"/>
  <c r="I625" i="5"/>
  <c r="G625"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G1157"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F765" i="5"/>
  <c r="I1253" i="5"/>
  <c r="R2468" i="5"/>
  <c r="R14" i="5"/>
  <c r="R1252" i="5"/>
  <c r="H1084" i="5"/>
  <c r="G2145" i="5"/>
  <c r="H2145" i="5"/>
  <c r="J1236" i="5"/>
  <c r="H2100" i="5"/>
  <c r="F14" i="5"/>
  <c r="I14" i="5"/>
  <c r="H2420" i="5"/>
  <c r="H213" i="5"/>
  <c r="H1180" i="5"/>
  <c r="F1820" i="5"/>
  <c r="F2100" i="5"/>
  <c r="H2468" i="5"/>
  <c r="G21" i="5"/>
  <c r="G14" i="5"/>
  <c r="F15"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G1316" i="5"/>
  <c r="G844" i="5"/>
  <c r="I1316" i="5"/>
  <c r="F1212" i="5"/>
  <c r="F2460" i="5"/>
  <c r="R844" i="5"/>
  <c r="J1253" i="5"/>
  <c r="F1841" i="5"/>
  <c r="I1841" i="5"/>
  <c r="F2433" i="5"/>
  <c r="G97" i="5"/>
  <c r="F97" i="5"/>
  <c r="H97" i="5"/>
  <c r="I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H21" i="5"/>
  <c r="G868" i="5"/>
  <c r="J868" i="5"/>
  <c r="F868" i="5"/>
  <c r="R868" i="5"/>
  <c r="H868" i="5"/>
  <c r="I868" i="5"/>
  <c r="G916" i="5"/>
  <c r="J916" i="5"/>
  <c r="R916" i="5"/>
  <c r="H916" i="5"/>
  <c r="I916" i="5"/>
  <c r="J1140" i="5"/>
  <c r="F1140" i="5"/>
  <c r="G1140" i="5"/>
  <c r="I1140" i="5"/>
  <c r="H1244" i="5"/>
  <c r="H1300" i="5"/>
  <c r="G1364" i="5"/>
  <c r="H1364" i="5"/>
  <c r="G29" i="5"/>
  <c r="H29" i="5"/>
  <c r="I29" i="5"/>
  <c r="F29" i="5"/>
  <c r="R700" i="5"/>
  <c r="R876" i="5"/>
  <c r="H876" i="5"/>
  <c r="I876" i="5"/>
  <c r="G876" i="5"/>
  <c r="F876" i="5"/>
  <c r="J876" i="5"/>
  <c r="F732" i="5"/>
  <c r="G732" i="5"/>
  <c r="J732" i="5"/>
  <c r="I732" i="5"/>
  <c r="I804" i="5"/>
  <c r="G948" i="5"/>
  <c r="G1148" i="5"/>
  <c r="J1148" i="5"/>
  <c r="F1148" i="5"/>
  <c r="I1148" i="5"/>
  <c r="F1220" i="5"/>
  <c r="I1220" i="5"/>
  <c r="I1308" i="5"/>
  <c r="J1308"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F165" i="5"/>
  <c r="R165" i="5"/>
  <c r="I165" i="5"/>
  <c r="H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R173" i="5"/>
  <c r="H173" i="5"/>
  <c r="H229" i="5"/>
  <c r="R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I69" i="5"/>
  <c r="R69" i="5"/>
  <c r="F69" i="5"/>
  <c r="F117" i="5"/>
  <c r="R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R93" i="5"/>
  <c r="G93" i="5"/>
  <c r="H93" i="5"/>
  <c r="I93" i="5"/>
  <c r="F93" i="5"/>
  <c r="I149" i="5"/>
  <c r="R1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R197" i="5"/>
  <c r="F197" i="5"/>
  <c r="R237" i="5"/>
  <c r="I237" i="5"/>
  <c r="H237" i="5"/>
  <c r="F237" i="5"/>
  <c r="G237" i="5"/>
  <c r="F301" i="5"/>
  <c r="R301" i="5"/>
  <c r="I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R1269" i="5"/>
  <c r="H1269" i="5"/>
  <c r="F1269" i="5"/>
  <c r="F1157" i="5"/>
  <c r="J1157" i="5"/>
  <c r="I1157" i="5"/>
  <c r="H1157" i="5"/>
  <c r="R1157"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H1777" i="5"/>
  <c r="F1777" i="5"/>
  <c r="I1697"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R221" i="5"/>
  <c r="G221" i="5"/>
  <c r="I221"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I15" i="5"/>
  <c r="H2020" i="5"/>
  <c r="H788" i="5"/>
  <c r="I628" i="5"/>
  <c r="R421" i="5"/>
  <c r="I1853" i="5"/>
  <c r="R1741" i="5"/>
  <c r="F861" i="5"/>
  <c r="F821" i="5"/>
  <c r="F789" i="5"/>
  <c r="J661" i="5"/>
  <c r="J1317" i="5"/>
  <c r="H1541" i="5"/>
  <c r="H637" i="5"/>
  <c r="J1021" i="5"/>
  <c r="F1852" i="5"/>
  <c r="F1748" i="5"/>
  <c r="R1404" i="5"/>
  <c r="J924" i="5"/>
  <c r="R1697" i="5"/>
  <c r="I2476" i="5"/>
  <c r="J1852" i="5"/>
  <c r="H15" i="5"/>
  <c r="F788" i="5"/>
  <c r="F421" i="5"/>
  <c r="R1117" i="5"/>
  <c r="R861" i="5"/>
  <c r="R821" i="5"/>
  <c r="R661" i="5"/>
  <c r="J1541" i="5"/>
  <c r="R1021" i="5"/>
  <c r="I581" i="5"/>
  <c r="J748" i="5"/>
  <c r="F684" i="5"/>
  <c r="J2276" i="5"/>
  <c r="F2036" i="5"/>
  <c r="J1884" i="5"/>
  <c r="I924" i="5"/>
  <c r="F1697" i="5"/>
  <c r="R1809" i="5"/>
  <c r="G1151" i="5"/>
  <c r="H1399" i="5"/>
  <c r="I1151" i="5"/>
  <c r="G15"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5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I197" i="5"/>
  <c r="H197" i="5"/>
  <c r="H269" i="5"/>
  <c r="G269" i="5"/>
  <c r="R269" i="5"/>
  <c r="G317" i="5"/>
  <c r="H317" i="5"/>
  <c r="I317" i="5"/>
  <c r="R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H828" i="5"/>
  <c r="R828" i="5"/>
  <c r="G828" i="5"/>
  <c r="G892" i="5"/>
  <c r="J892" i="5"/>
  <c r="F1036" i="5"/>
  <c r="H1036" i="5"/>
  <c r="G1036" i="5"/>
  <c r="R2220" i="5"/>
  <c r="F2220" i="5"/>
  <c r="I2220" i="5"/>
  <c r="G2220" i="5"/>
  <c r="H2460" i="5"/>
  <c r="R2460" i="5"/>
  <c r="G61" i="5"/>
  <c r="G117" i="5"/>
  <c r="R117" i="5"/>
  <c r="G213" i="5"/>
  <c r="R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F309" i="5"/>
  <c r="H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J4" i="5"/>
  <c r="M4" i="5"/>
  <c r="K4" i="5"/>
  <c r="C11" i="6"/>
  <c r="P4" i="5"/>
  <c r="D4" i="8"/>
  <c r="B1001" i="7"/>
  <c r="C15" i="6"/>
  <c r="C112" i="6"/>
  <c r="B3" i="6"/>
  <c r="A4" i="8"/>
  <c r="B29" i="3"/>
  <c r="B4" i="8"/>
  <c r="C12" i="6"/>
  <c r="C3" i="6"/>
  <c r="I4" i="8"/>
  <c r="C5" i="7"/>
  <c r="A1" i="6"/>
  <c r="H4" i="5"/>
  <c r="O4" i="5"/>
  <c r="B2" i="5"/>
  <c r="D3" i="6"/>
  <c r="C10" i="6"/>
  <c r="C13" i="6"/>
  <c r="A3" i="6"/>
  <c r="D5" i="7"/>
  <c r="N4" i="5"/>
  <c r="G4" i="5"/>
  <c r="A1" i="7"/>
  <c r="F4" i="5"/>
  <c r="A1" i="8"/>
  <c r="D1" i="6"/>
  <c r="B5" i="7"/>
  <c r="A80" i="2"/>
  <c r="A48" i="2"/>
  <c r="H4" i="8"/>
  <c r="F4" i="8"/>
  <c r="B3" i="5"/>
  <c r="G4" i="8"/>
  <c r="I4" i="5"/>
  <c r="C9" i="6"/>
  <c r="L4" i="5"/>
  <c r="A4" i="5"/>
  <c r="C4" i="6"/>
  <c r="I1537" i="5"/>
  <c r="H1537" i="5"/>
  <c r="I1433" i="5"/>
  <c r="R1313" i="5"/>
  <c r="I1313" i="5"/>
  <c r="J793" i="5"/>
  <c r="H793" i="5"/>
  <c r="R793" i="5"/>
  <c r="G457" i="5"/>
  <c r="F457" i="5"/>
  <c r="I433" i="5"/>
  <c r="J433" i="5"/>
  <c r="F369" i="5"/>
  <c r="H369" i="5"/>
  <c r="R305" i="5"/>
  <c r="H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G1281" i="5"/>
  <c r="H2321" i="5"/>
  <c r="G1161" i="5"/>
  <c r="S1947" i="5"/>
  <c r="G2121" i="5"/>
  <c r="R84" i="5"/>
  <c r="S1867" i="5"/>
  <c r="I313" i="5"/>
  <c r="H90" i="5"/>
  <c r="S1131" i="5"/>
  <c r="I82" i="5"/>
  <c r="J1281" i="5"/>
  <c r="F2265" i="5"/>
  <c r="S2243" i="5"/>
  <c r="S2003" i="5"/>
  <c r="G1072" i="5"/>
  <c r="I1072" i="5"/>
  <c r="I1387" i="5"/>
  <c r="J1387" i="5"/>
  <c r="J1736"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G149" i="5"/>
  <c r="G1381" i="5"/>
  <c r="J1412" i="5"/>
  <c r="J1777" i="5"/>
  <c r="G981" i="5"/>
  <c r="J1269" i="5"/>
  <c r="I2306" i="5"/>
  <c r="H1756" i="5"/>
  <c r="J925" i="5"/>
  <c r="J677"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D6" i="6"/>
  <c r="D5" i="6"/>
  <c r="H16" i="5"/>
  <c r="R16"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I16" i="5"/>
  <c r="H2346"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H1212" i="5"/>
  <c r="G1212" i="5"/>
  <c r="G197" i="5"/>
  <c r="F1276" i="5"/>
  <c r="R1332"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8" i="6"/>
  <c r="C6" i="6"/>
  <c r="C17"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G121" i="5"/>
  <c r="R121" i="5"/>
  <c r="I121" i="5"/>
  <c r="F225" i="5"/>
  <c r="I225" i="5"/>
  <c r="G225" i="5"/>
  <c r="H225" i="5"/>
  <c r="R225" i="5"/>
  <c r="F337" i="5"/>
  <c r="I337" i="5"/>
  <c r="H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G233" i="5"/>
  <c r="R233" i="5"/>
  <c r="I233" i="5"/>
  <c r="H233" i="5"/>
  <c r="F233" i="5"/>
  <c r="H297" i="5"/>
  <c r="I297" i="5"/>
  <c r="F297" i="5"/>
  <c r="R297" i="5"/>
  <c r="G297" i="5"/>
  <c r="H345" i="5"/>
  <c r="F345" i="5"/>
  <c r="R345" i="5"/>
  <c r="I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H393" i="5"/>
  <c r="I393" i="5"/>
  <c r="G393" i="5"/>
  <c r="H753" i="5"/>
  <c r="R753" i="5"/>
  <c r="J753" i="5"/>
  <c r="G753" i="5"/>
  <c r="I753" i="5"/>
  <c r="I1001" i="5"/>
  <c r="R1001" i="5"/>
  <c r="G1001" i="5"/>
  <c r="F1001" i="5"/>
  <c r="J1001" i="5"/>
  <c r="H1001" i="5"/>
  <c r="H26" i="5"/>
  <c r="I26" i="5"/>
  <c r="F26" i="5"/>
  <c r="R26" i="5"/>
  <c r="R137" i="5"/>
  <c r="F137" i="5"/>
  <c r="H137" i="5"/>
  <c r="I137" i="5"/>
  <c r="G137" i="5"/>
  <c r="F265" i="5"/>
  <c r="R265" i="5"/>
  <c r="H265" i="5"/>
  <c r="I265" i="5"/>
  <c r="G265" i="5"/>
  <c r="G353" i="5"/>
  <c r="R353" i="5"/>
  <c r="F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H177" i="5"/>
  <c r="F713" i="5"/>
  <c r="J713" i="5"/>
  <c r="H713" i="5"/>
  <c r="I713" i="5"/>
  <c r="R713" i="5"/>
  <c r="G713" i="5"/>
  <c r="F273" i="5"/>
  <c r="R273" i="5"/>
  <c r="H273" i="5"/>
  <c r="I273" i="5"/>
  <c r="G273" i="5"/>
  <c r="H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H42" i="5"/>
  <c r="G42" i="5"/>
  <c r="R74" i="5"/>
  <c r="H74" i="5"/>
  <c r="I74" i="5"/>
  <c r="F74" i="5"/>
  <c r="G74" i="5"/>
  <c r="H153" i="5"/>
  <c r="R153" i="5"/>
  <c r="G153" i="5"/>
  <c r="F153" i="5"/>
  <c r="I153" i="5"/>
  <c r="G201" i="5"/>
  <c r="I201" i="5"/>
  <c r="H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F50" i="5"/>
  <c r="G50" i="5"/>
  <c r="H50" i="5"/>
  <c r="R50" i="5"/>
  <c r="I50"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C5" i="6"/>
  <c r="F2470" i="5"/>
  <c r="G2470" i="5"/>
  <c r="H2470" i="5"/>
  <c r="J2470" i="5"/>
  <c r="I2470" i="5"/>
  <c r="R2470" i="5"/>
  <c r="J2143" i="5"/>
  <c r="I2143" i="5"/>
  <c r="G2143" i="5"/>
  <c r="H2143" i="5"/>
  <c r="F2143" i="5"/>
  <c r="R2143" i="5"/>
  <c r="I2414" i="5"/>
  <c r="J2414" i="5"/>
  <c r="R2414" i="5"/>
  <c r="H2414" i="5"/>
  <c r="F2414" i="5"/>
  <c r="C39" i="6"/>
  <c r="C61" i="6"/>
  <c r="C72" i="6"/>
  <c r="C83" i="6"/>
  <c r="C50" i="6"/>
  <c r="B2" i="6"/>
  <c r="C124" i="6"/>
  <c r="D98" i="6"/>
  <c r="C98" i="6"/>
  <c r="C114" i="6"/>
  <c r="D114" i="6"/>
  <c r="AA14" i="4" a="1"/>
  <c r="AA14" i="4"/>
  <c r="AA15" i="4" a="1"/>
  <c r="B31" i="4"/>
  <c r="A18" i="6"/>
  <c r="F40" i="6"/>
  <c r="B32" i="4"/>
  <c r="A19" i="6"/>
  <c r="F41" i="6"/>
  <c r="AA15" i="4"/>
  <c r="B33" i="4"/>
  <c r="A20" i="6"/>
  <c r="F42" i="6"/>
  <c r="F18" i="6"/>
  <c r="H18" i="6"/>
  <c r="F19" i="6"/>
  <c r="H19" i="6"/>
  <c r="F20" i="6"/>
  <c r="H20" i="6"/>
  <c r="O33" i="4"/>
  <c r="P57" i="4"/>
  <c r="B123" i="4"/>
  <c r="A101" i="6"/>
  <c r="O32" i="4"/>
  <c r="P56" i="4"/>
  <c r="B122" i="4"/>
  <c r="A100" i="6"/>
  <c r="B105" i="4"/>
  <c r="A86" i="6"/>
  <c r="B104" i="4"/>
  <c r="A85" i="6"/>
  <c r="B93" i="4"/>
  <c r="A75" i="6"/>
  <c r="B92" i="4"/>
  <c r="A74" i="6"/>
  <c r="B81" i="4"/>
  <c r="A64" i="6"/>
  <c r="B80" i="4"/>
  <c r="A63" i="6"/>
  <c r="B69" i="4"/>
  <c r="A53" i="6"/>
  <c r="B68" i="4"/>
  <c r="A52" i="6"/>
  <c r="B57" i="4"/>
  <c r="A42" i="6"/>
  <c r="B56" i="4"/>
  <c r="A41" i="6"/>
  <c r="P45" i="4"/>
  <c r="B45" i="4"/>
  <c r="A31" i="6"/>
  <c r="P44" i="4"/>
  <c r="B44" i="4"/>
  <c r="A30" i="6"/>
  <c r="D20" i="6"/>
  <c r="D19" i="6"/>
  <c r="C19" i="6"/>
  <c r="C20" i="6"/>
  <c r="F116" i="6"/>
  <c r="A116" i="6"/>
  <c r="G116" i="6"/>
  <c r="H116" i="6"/>
  <c r="D116" i="6"/>
  <c r="F117" i="6"/>
  <c r="A117" i="6"/>
  <c r="G117" i="6"/>
  <c r="H117" i="6"/>
  <c r="D117" i="6"/>
  <c r="C116" i="6"/>
  <c r="C117" i="6"/>
  <c r="H41" i="6"/>
  <c r="C41" i="6"/>
  <c r="H42" i="6"/>
  <c r="C42" i="6"/>
  <c r="F52" i="6"/>
  <c r="H52" i="6"/>
  <c r="C52" i="6"/>
  <c r="F53" i="6"/>
  <c r="H53" i="6"/>
  <c r="C53" i="6"/>
  <c r="F63" i="6"/>
  <c r="H63" i="6"/>
  <c r="C63" i="6"/>
  <c r="F64" i="6"/>
  <c r="H64" i="6"/>
  <c r="C64" i="6"/>
  <c r="F74" i="6"/>
  <c r="H74" i="6"/>
  <c r="C74" i="6"/>
  <c r="F75" i="6"/>
  <c r="H75" i="6"/>
  <c r="C75" i="6"/>
  <c r="F85" i="6"/>
  <c r="H85" i="6"/>
  <c r="C85" i="6"/>
  <c r="F86" i="6"/>
  <c r="H86" i="6"/>
  <c r="C86" i="6"/>
  <c r="F100" i="6"/>
  <c r="H100" i="6"/>
  <c r="C100" i="6"/>
  <c r="F101" i="6"/>
  <c r="H101" i="6"/>
  <c r="C101" i="6"/>
  <c r="F30" i="6"/>
  <c r="H30" i="6"/>
  <c r="K116" i="6"/>
  <c r="F31" i="6"/>
  <c r="H31" i="6"/>
  <c r="K117" i="6"/>
  <c r="C30" i="6"/>
  <c r="C31" i="6"/>
  <c r="D30" i="6"/>
  <c r="D31" i="6"/>
  <c r="D41" i="6"/>
  <c r="D42" i="6"/>
  <c r="D52" i="6"/>
  <c r="D53" i="6"/>
  <c r="D63" i="6"/>
  <c r="D64" i="6"/>
  <c r="D74" i="6"/>
  <c r="D75" i="6"/>
  <c r="D85" i="6"/>
  <c r="D86" i="6"/>
  <c r="D100" i="6"/>
  <c r="D101" i="6"/>
  <c r="F51" i="6"/>
  <c r="F62" i="6"/>
  <c r="F73" i="6"/>
  <c r="F84" i="6"/>
  <c r="H84" i="6"/>
  <c r="D84" i="6"/>
  <c r="H73" i="6"/>
  <c r="D73" i="6"/>
  <c r="H62" i="6"/>
  <c r="D62" i="6"/>
  <c r="H51" i="6"/>
  <c r="D51" i="6"/>
  <c r="H40" i="6"/>
  <c r="D40" i="6"/>
  <c r="F29" i="6"/>
  <c r="H29" i="6"/>
  <c r="D29" i="6"/>
  <c r="C29" i="6"/>
  <c r="K115" i="6"/>
  <c r="C84" i="6"/>
  <c r="C73" i="6"/>
  <c r="C62" i="6"/>
  <c r="C51" i="6"/>
  <c r="C40" i="6"/>
  <c r="F99" i="6"/>
  <c r="H99" i="6"/>
  <c r="D99" i="6"/>
  <c r="C99" i="6"/>
  <c r="F115" i="6"/>
  <c r="A115" i="6"/>
  <c r="G115" i="6"/>
  <c r="H115" i="6"/>
  <c r="D115" i="6"/>
  <c r="C115" i="6"/>
  <c r="C18" i="6"/>
  <c r="D18" i="6"/>
  <c r="O31" i="4"/>
  <c r="P43" i="4"/>
  <c r="B43" i="4"/>
  <c r="A29" i="6"/>
  <c r="P55" i="4"/>
  <c r="B55" i="4"/>
  <c r="A40" i="6"/>
  <c r="B67" i="4"/>
  <c r="A51" i="6"/>
  <c r="B79" i="4"/>
  <c r="A62" i="6"/>
  <c r="B91" i="4"/>
  <c r="A73" i="6"/>
  <c r="B103" i="4"/>
  <c r="A84" i="6"/>
  <c r="B121" i="4"/>
  <c r="A99" i="6"/>
  <c r="AA16" i="4" a="1"/>
  <c r="AA16" i="4"/>
  <c r="A118" i="6"/>
  <c r="G118" i="6"/>
  <c r="AA17" i="4" a="1"/>
  <c r="AA17" i="4"/>
  <c r="A119" i="6"/>
  <c r="G119" i="6"/>
  <c r="B34" i="4"/>
  <c r="A21" i="6"/>
  <c r="F43" i="6"/>
  <c r="F118" i="6"/>
  <c r="H118" i="6"/>
  <c r="D118" i="6"/>
  <c r="C118" i="6"/>
  <c r="F21" i="6"/>
  <c r="H21" i="6"/>
  <c r="C21" i="6"/>
  <c r="D21" i="6"/>
  <c r="H43" i="6"/>
  <c r="C43" i="6"/>
  <c r="F54" i="6"/>
  <c r="H54" i="6"/>
  <c r="C54" i="6"/>
  <c r="F65" i="6"/>
  <c r="H65" i="6"/>
  <c r="C65" i="6"/>
  <c r="F76" i="6"/>
  <c r="H76" i="6"/>
  <c r="C76" i="6"/>
  <c r="F87" i="6"/>
  <c r="H87" i="6"/>
  <c r="C87" i="6"/>
  <c r="F102" i="6"/>
  <c r="H102" i="6"/>
  <c r="C102" i="6"/>
  <c r="F32" i="6"/>
  <c r="H32" i="6"/>
  <c r="K118" i="6"/>
  <c r="C32" i="6"/>
  <c r="D32" i="6"/>
  <c r="D43" i="6"/>
  <c r="D54" i="6"/>
  <c r="D65" i="6"/>
  <c r="D76" i="6"/>
  <c r="D87" i="6"/>
  <c r="D102" i="6"/>
  <c r="O34" i="4"/>
  <c r="P46" i="4"/>
  <c r="B46" i="4"/>
  <c r="A32" i="6"/>
  <c r="P58" i="4"/>
  <c r="B58" i="4"/>
  <c r="A43" i="6"/>
  <c r="B70" i="4"/>
  <c r="A54" i="6"/>
  <c r="B82" i="4"/>
  <c r="A65" i="6"/>
  <c r="B94" i="4"/>
  <c r="A76" i="6"/>
  <c r="B106" i="4"/>
  <c r="A87" i="6"/>
  <c r="B124" i="4"/>
  <c r="A102" i="6"/>
  <c r="B35" i="4"/>
  <c r="O35" i="4"/>
  <c r="P59" i="4"/>
  <c r="B125" i="4"/>
  <c r="A103" i="6"/>
  <c r="B107" i="4"/>
  <c r="A88" i="6"/>
  <c r="B95" i="4"/>
  <c r="A77" i="6"/>
  <c r="B83" i="4"/>
  <c r="A66" i="6"/>
  <c r="B71" i="4"/>
  <c r="A55" i="6"/>
  <c r="B59" i="4"/>
  <c r="A44" i="6"/>
  <c r="P47" i="4"/>
  <c r="B47" i="4"/>
  <c r="A33" i="6"/>
  <c r="A22" i="6"/>
  <c r="F22" i="6"/>
  <c r="H22" i="6"/>
  <c r="D22" i="6"/>
  <c r="C22" i="6"/>
  <c r="F33" i="6"/>
  <c r="H33" i="6"/>
  <c r="F44" i="6"/>
  <c r="H44" i="6"/>
  <c r="F55" i="6"/>
  <c r="H55" i="6"/>
  <c r="F66" i="6"/>
  <c r="H66" i="6"/>
  <c r="F77" i="6"/>
  <c r="H77" i="6"/>
  <c r="F88" i="6"/>
  <c r="H88" i="6"/>
  <c r="F94" i="6"/>
  <c r="H94" i="6"/>
  <c r="F95" i="6"/>
  <c r="H95" i="6"/>
  <c r="F96" i="6"/>
  <c r="H96" i="6"/>
  <c r="F103" i="6"/>
  <c r="H103" i="6"/>
  <c r="F108" i="6"/>
  <c r="H108" i="6"/>
  <c r="F109" i="6"/>
  <c r="H109" i="6"/>
  <c r="F110" i="6"/>
  <c r="H110" i="6"/>
  <c r="F111" i="6"/>
  <c r="H111" i="6"/>
  <c r="F119" i="6"/>
  <c r="H119" i="6"/>
  <c r="H125" i="6"/>
  <c r="D2" i="6"/>
  <c r="D119" i="6"/>
  <c r="C119" i="6"/>
  <c r="C95" i="6"/>
  <c r="C96" i="6"/>
  <c r="D96" i="6"/>
  <c r="D109" i="6"/>
  <c r="C108" i="6"/>
  <c r="D94" i="6"/>
  <c r="D95" i="6"/>
  <c r="C111" i="6"/>
  <c r="C110" i="6"/>
  <c r="C109" i="6"/>
  <c r="C94" i="6"/>
  <c r="D110" i="6"/>
  <c r="D111" i="6"/>
  <c r="D108" i="6"/>
  <c r="C44" i="6"/>
  <c r="C55" i="6"/>
  <c r="C66" i="6"/>
  <c r="C77" i="6"/>
  <c r="C88" i="6"/>
  <c r="C103" i="6"/>
  <c r="K119" i="6"/>
  <c r="C33" i="6"/>
  <c r="D33" i="6"/>
  <c r="D44" i="6"/>
  <c r="D55" i="6"/>
  <c r="D66" i="6"/>
  <c r="D77" i="6"/>
  <c r="D88" i="6"/>
  <c r="D10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101" i="4"/>
  <c r="A82" i="6"/>
  <c r="B99" i="4"/>
  <c r="A81" i="6"/>
  <c r="B89" i="4"/>
  <c r="A71" i="6"/>
  <c r="B87" i="4"/>
  <c r="A70" i="6"/>
  <c r="B77" i="4"/>
  <c r="A60" i="6"/>
  <c r="B75" i="4"/>
  <c r="A59" i="6"/>
  <c r="B65" i="4"/>
  <c r="A49" i="6"/>
  <c r="B63" i="4"/>
  <c r="A48" i="6"/>
  <c r="B53" i="4"/>
  <c r="A38" i="6"/>
  <c r="P51" i="4"/>
  <c r="B51" i="4"/>
  <c r="A37" i="6"/>
  <c r="Q41" i="4"/>
  <c r="B41" i="4"/>
  <c r="A27" i="6"/>
  <c r="A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<sst xmlns="http://schemas.openxmlformats.org/spreadsheetml/2006/main" count="28054" uniqueCount="20071">
  <si>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</si>
  <si>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</si>
  <si>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</si>
  <si>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</si>
  <si>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</si>
  <si>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</si>
  <si>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</si>
  <si>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</si>
  <si>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</si>
  <si>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</si>
  <si>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</si>
  <si>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</si>
  <si>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</si>
  <si>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</si>
  <si>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</si>
  <si>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</si>
  <si>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</si>
  <si>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</si>
  <si>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</si>
  <si>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</si>
  <si>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</si>
  <si>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</si>
  <si>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</si>
  <si>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</si>
  <si>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</si>
  <si>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</si>
  <si>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</si>
  <si>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</si>
  <si>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</si>
  <si>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</si>
  <si>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</si>
  <si>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</si>
  <si>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</si>
  <si>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</si>
  <si>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</si>
  <si>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</si>
  <si>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</si>
  <si>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</si>
  <si>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</si>
  <si>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</si>
  <si>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</si>
  <si>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</si>
  <si>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</si>
  <si>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</si>
  <si>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</si>
  <si>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</si>
  <si>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</si>
  <si>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</si>
  <si>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</si>
  <si>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</si>
  <si>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</si>
  <si>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</si>
  <si>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</si>
  <si>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</si>
  <si>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</si>
  <si>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</si>
  <si>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</si>
  <si>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</si>
  <si>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</si>
  <si>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</si>
  <si>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</si>
  <si>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</si>
  <si>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</si>
  <si>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</si>
  <si>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</si>
  <si>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</si>
  <si>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</si>
  <si>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</si>
  <si>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</si>
  <si>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</si>
  <si>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</si>
  <si>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</si>
  <si>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</si>
  <si>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</si>
  <si>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</si>
  <si>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</si>
  <si>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</si>
  <si>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</si>
  <si>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</si>
  <si>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</si>
  <si>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</si>
  <si>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</si>
  <si>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</si>
  <si>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</si>
  <si>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</si>
  <si>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</si>
  <si>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</si>
  <si>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</si>
  <si>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</si>
  <si>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</si>
  <si>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</si>
  <si>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</si>
  <si>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</si>
  <si>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</si>
  <si>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</si>
  <si>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</si>
  <si>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</si>
  <si>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</si>
  <si>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</si>
  <si>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</si>
  <si>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</si>
  <si>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</si>
  <si>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</si>
  <si>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</si>
  <si>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</si>
  <si>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</si>
  <si>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</si>
  <si>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</si>
  <si>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</si>
  <si>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</si>
  <si>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</si>
  <si>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</si>
  <si>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</si>
  <si>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</si>
  <si>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</si>
  <si>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</si>
  <si>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</si>
  <si>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</si>
  <si>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</si>
  <si>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</si>
  <si>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</si>
  <si>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</si>
  <si>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</si>
  <si>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</si>
  <si>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</si>
  <si>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</si>
  <si>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</si>
  <si>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</si>
  <si>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</si>
  <si>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</si>
  <si>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</si>
  <si>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</si>
  <si>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</si>
  <si>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</si>
  <si>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</si>
  <si>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</si>
  <si>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</si>
  <si>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</si>
  <si>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</si>
  <si>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</si>
  <si>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</si>
  <si>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</si>
  <si>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</si>
  <si>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</si>
  <si>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</si>
  <si>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</si>
  <si>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</si>
  <si>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</si>
  <si>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</si>
  <si>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</si>
  <si>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</si>
  <si>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</si>
  <si>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</si>
  <si>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</si>
  <si>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</si>
  <si>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</si>
  <si>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</si>
  <si>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</si>
  <si>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</si>
  <si>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</si>
  <si>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</si>
  <si>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</si>
  <si>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</si>
  <si>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</si>
  <si>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</si>
  <si>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</si>
  <si>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</si>
  <si>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</si>
  <si>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</si>
  <si>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</si>
  <si>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</si>
  <si>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</si>
  <si>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</si>
  <si>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</si>
  <si>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</si>
  <si>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</si>
  <si>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</si>
  <si>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</si>
  <si>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</si>
  <si>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</si>
  <si>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</si>
  <si>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</si>
  <si>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</si>
  <si>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</si>
  <si>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</si>
  <si>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</si>
  <si>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</si>
  <si>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</si>
  <si>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</si>
  <si>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</si>
  <si>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</si>
  <si>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</si>
  <si>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</si>
  <si>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</si>
  <si>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</si>
  <si>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</si>
  <si>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</si>
  <si>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</si>
  <si>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</si>
  <si>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</si>
  <si>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</si>
  <si>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</si>
  <si>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</si>
  <si>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</si>
  <si>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</si>
  <si>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</si>
  <si>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</si>
  <si>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</si>
  <si>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</si>
  <si>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</si>
  <si>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</si>
  <si>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</si>
  <si>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</si>
  <si>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</si>
  <si>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</si>
  <si>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</si>
  <si>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</si>
  <si>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</si>
  <si>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</si>
  <si>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</si>
  <si>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</si>
  <si>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</si>
  <si>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</si>
  <si>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</si>
  <si>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</si>
  <si>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</si>
  <si>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</si>
  <si>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</si>
  <si>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</si>
  <si>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</si>
  <si>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</si>
  <si>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</si>
  <si>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</si>
  <si>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</si>
  <si>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</si>
  <si>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</si>
  <si>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</si>
  <si>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</si>
  <si>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</si>
  <si>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</si>
  <si>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</si>
  <si>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</si>
  <si>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</si>
  <si>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</si>
  <si>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</si>
  <si>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</si>
  <si>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</si>
  <si>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</si>
  <si>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</si>
  <si>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</si>
  <si>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</si>
  <si>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</si>
  <si>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</si>
  <si>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</si>
  <si>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</si>
  <si>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</si>
  <si>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</si>
  <si>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</si>
  <si>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</si>
  <si>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</si>
  <si>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</si>
  <si>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</si>
  <si>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</si>
  <si>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</si>
  <si>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</si>
  <si>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</si>
  <si>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</si>
  <si>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</si>
  <si>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</si>
  <si>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</si>
  <si>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</si>
  <si>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</si>
  <si>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</si>
  <si>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</si>
  <si>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</si>
  <si>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</si>
  <si>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</si>
  <si>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</si>
  <si>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</si>
  <si>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</si>
  <si>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</si>
  <si>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</si>
  <si>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</si>
  <si>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</si>
  <si>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</si>
  <si>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</si>
  <si>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</si>
  <si>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</si>
  <si>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</si>
  <si>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</si>
  <si>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</si>
  <si>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</si>
  <si>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</si>
  <si>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</si>
  <si>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</si>
  <si>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</si>
  <si>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</si>
  <si>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</si>
  <si>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</si>
  <si>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</si>
  <si>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</si>
  <si>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</si>
  <si>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</si>
  <si>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</si>
  <si>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</si>
  <si>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</si>
  <si>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</si>
  <si>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</si>
  <si>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</si>
  <si>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</si>
  <si>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</si>
  <si>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</si>
  <si>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</si>
  <si>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</si>
  <si>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</si>
  <si>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</si>
  <si>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</si>
  <si>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</si>
  <si>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</si>
  <si>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</si>
  <si>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</si>
  <si>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</si>
  <si>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</si>
  <si>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</si>
  <si>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</si>
  <si>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</si>
  <si>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</si>
  <si>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</si>
  <si>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</si>
  <si>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</si>
  <si>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</si>
  <si>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</si>
  <si>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</si>
  <si>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</si>
  <si>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</si>
  <si>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</si>
  <si>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</si>
  <si>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</si>
  <si>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</si>
  <si>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</si>
  <si>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</si>
  <si>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</si>
  <si>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</si>
  <si>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</si>
  <si>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</si>
  <si>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</si>
  <si>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</si>
  <si>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</si>
  <si>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</si>
  <si>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</si>
  <si>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</si>
  <si>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</si>
  <si>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</si>
  <si>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</si>
  <si>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</si>
  <si>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</si>
  <si>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</si>
  <si>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</si>
  <si>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</si>
  <si>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</si>
  <si>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</si>
  <si>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</si>
  <si>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</si>
  <si>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</si>
  <si>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</si>
  <si>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</si>
  <si>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</si>
  <si>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</si>
  <si>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</si>
  <si>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</si>
  <si>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</si>
  <si>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</si>
  <si>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</si>
  <si>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</si>
  <si>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</si>
  <si>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</si>
  <si>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</si>
  <si>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</si>
  <si>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</si>
  <si>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</si>
  <si>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</si>
  <si>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</si>
  <si>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</si>
  <si>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</si>
  <si>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</si>
  <si>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</si>
  <si>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</si>
  <si>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</si>
  <si>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</si>
  <si>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</si>
  <si>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</si>
  <si>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</si>
  <si>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</si>
  <si>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</si>
  <si>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</si>
  <si>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</si>
  <si>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</si>
  <si>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</si>
  <si>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</si>
  <si>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</si>
  <si>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</si>
  <si>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</si>
  <si>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</si>
  <si>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</si>
  <si>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</si>
  <si>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</si>
  <si>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</si>
  <si>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</si>
  <si>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</si>
  <si>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</si>
  <si>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</si>
  <si>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</si>
  <si>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</si>
  <si>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</si>
  <si>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</si>
  <si>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</si>
  <si>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</si>
  <si>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</si>
  <si>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</si>
  <si>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</si>
  <si>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</si>
  <si>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</si>
  <si>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</si>
  <si>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</si>
  <si>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</si>
  <si>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</si>
  <si>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</si>
  <si>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</si>
  <si>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</si>
  <si>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</si>
  <si>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</si>
  <si>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</si>
  <si>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</si>
  <si>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</si>
  <si>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</si>
  <si>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</si>
  <si>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</si>
  <si>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</si>
  <si>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</si>
  <si>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</si>
  <si>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</si>
  <si>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</si>
  <si>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</si>
  <si>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</si>
  <si>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</si>
  <si>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</si>
  <si>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</si>
  <si>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</si>
  <si>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</si>
  <si>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</si>
  <si>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</si>
  <si>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</si>
  <si>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</si>
  <si>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</si>
  <si>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</si>
  <si>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</si>
  <si>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</si>
  <si>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</si>
  <si>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</si>
  <si>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</si>
  <si>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</si>
  <si>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</si>
  <si>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</si>
  <si>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</si>
  <si>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</si>
  <si>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</si>
  <si>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</si>
  <si>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</si>
  <si>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</si>
  <si>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</si>
  <si>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</si>
  <si>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</si>
  <si>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</si>
  <si>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</si>
  <si>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</si>
  <si>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</si>
  <si>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</si>
  <si>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</si>
  <si>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</si>
  <si>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</si>
  <si>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</si>
  <si>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</si>
  <si>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</si>
  <si>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</si>
  <si>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</si>
  <si>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</si>
  <si>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</si>
  <si>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</si>
  <si>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</si>
  <si>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</si>
  <si>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</si>
  <si>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</si>
  <si>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</si>
  <si>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</si>
  <si>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</si>
  <si>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</si>
  <si>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</si>
  <si>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</si>
  <si>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</si>
  <si>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</si>
  <si>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</si>
  <si>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</si>
  <si>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</si>
  <si>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</si>
  <si>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</si>
  <si>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</si>
  <si>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</si>
  <si>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</si>
  <si>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</si>
  <si>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</si>
  <si>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</si>
  <si>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</si>
  <si>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</si>
  <si>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</si>
  <si>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</si>
  <si>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</si>
  <si>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</si>
  <si>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</si>
  <si>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</si>
  <si>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</si>
  <si>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</si>
  <si>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</si>
  <si>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</si>
  <si>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</si>
  <si>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</si>
  <si>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</si>
  <si>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</si>
  <si>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</si>
  <si>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</si>
  <si>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</si>
  <si>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</si>
  <si>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</si>
  <si>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</si>
  <si>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</si>
  <si>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</si>
  <si>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</si>
  <si>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</si>
  <si>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</si>
  <si>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</si>
  <si>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</si>
  <si>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</si>
  <si>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</si>
  <si>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</si>
  <si>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</si>
  <si>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</si>
  <si>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</si>
  <si>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</si>
  <si>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</si>
  <si>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</si>
  <si>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</si>
  <si>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</si>
  <si>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</si>
  <si>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</si>
  <si>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</si>
  <si>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</si>
  <si>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</si>
  <si>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</si>
  <si>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</si>
  <si>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</si>
  <si>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</si>
  <si>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</si>
  <si>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</si>
  <si>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</si>
  <si>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</si>
  <si>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</si>
  <si>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</si>
  <si>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</si>
  <si>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</si>
  <si>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</si>
  <si>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</si>
  <si>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</si>
  <si>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</si>
  <si>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</si>
  <si>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</si>
  <si>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</si>
  <si>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</si>
  <si>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</si>
  <si>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</si>
  <si>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</si>
  <si>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</si>
  <si>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</si>
  <si>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</si>
  <si>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</si>
  <si>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</si>
  <si>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</si>
  <si>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</si>
  <si>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</si>
  <si>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</si>
  <si>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</si>
  <si>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</si>
  <si>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</si>
  <si>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</si>
  <si>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</si>
  <si>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</si>
  <si>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</si>
  <si>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</si>
  <si>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</si>
  <si>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</si>
  <si>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</si>
  <si>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</si>
  <si>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</si>
  <si>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</si>
  <si>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</si>
  <si>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</si>
  <si>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</si>
  <si>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</si>
  <si>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</si>
  <si>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</si>
  <si>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</si>
  <si>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</si>
  <si>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</si>
  <si>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</si>
  <si>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</si>
  <si>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</si>
  <si>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</si>
  <si>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</si>
  <si>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</si>
  <si>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</si>
  <si>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</si>
  <si>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</si>
  <si>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</si>
  <si>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</si>
  <si>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</si>
  <si>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</si>
  <si>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</si>
  <si>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</si>
  <si>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</si>
  <si>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</si>
  <si>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</si>
  <si>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</si>
  <si>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</si>
  <si>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</si>
  <si>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</si>
  <si>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</si>
  <si>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</si>
  <si>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</si>
  <si>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</si>
  <si>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</si>
  <si>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</si>
  <si>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</si>
  <si>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</si>
  <si>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</si>
  <si>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</si>
  <si>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</si>
  <si>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</si>
  <si>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</si>
  <si>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</si>
  <si>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</si>
  <si>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</si>
  <si>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</si>
  <si>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</si>
  <si>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</si>
  <si>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</si>
  <si>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</si>
  <si>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</si>
  <si>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</si>
  <si>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</si>
  <si>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</si>
  <si>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</si>
  <si>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</si>
  <si>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</si>
  <si>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</si>
  <si>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</si>
  <si>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</si>
  <si>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</si>
  <si>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</si>
  <si>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</si>
  <si>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</si>
  <si>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</si>
  <si>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</si>
  <si>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</si>
  <si>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</si>
  <si>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</si>
  <si>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</si>
  <si>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</si>
  <si>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</si>
  <si>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</si>
  <si>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</si>
  <si>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</si>
  <si>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</si>
  <si>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</si>
  <si>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</si>
  <si>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</si>
  <si>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</si>
  <si>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</si>
  <si>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</si>
  <si>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</si>
  <si>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</si>
  <si>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</si>
  <si>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</si>
  <si>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</si>
  <si>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</si>
  <si>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</si>
  <si>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</si>
  <si>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</si>
  <si>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</si>
  <si>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</si>
  <si>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</si>
  <si>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</si>
  <si>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</si>
  <si>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</si>
  <si>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</si>
  <si>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</si>
  <si>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</si>
  <si>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</si>
  <si>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</si>
  <si>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</si>
  <si>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</si>
  <si>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</si>
  <si>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</si>
  <si>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</si>
  <si>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</si>
  <si>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</si>
  <si>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</si>
  <si>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</si>
  <si>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</si>
  <si>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</si>
  <si>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</si>
  <si>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</si>
  <si>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</si>
  <si>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</si>
  <si>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</si>
  <si>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</si>
  <si>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</si>
  <si>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</si>
  <si>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</si>
  <si>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</si>
  <si>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</si>
  <si>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</si>
  <si>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</si>
  <si>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</si>
  <si>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</si>
  <si>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</si>
  <si>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</si>
  <si>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</si>
  <si>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</si>
  <si>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</si>
  <si>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</si>
  <si>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</si>
  <si>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</si>
  <si>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</si>
  <si>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</si>
  <si>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</si>
  <si>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</si>
  <si>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</si>
  <si>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</si>
  <si>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</si>
  <si>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</si>
  <si>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</si>
  <si>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</si>
  <si>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</si>
  <si>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</si>
  <si>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</si>
  <si>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</si>
  <si>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</si>
  <si>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</si>
  <si>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</si>
  <si>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</si>
  <si>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</si>
  <si>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</si>
  <si>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</si>
  <si>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</si>
  <si>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</si>
  <si>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</si>
  <si>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</si>
  <si>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</si>
  <si>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</si>
  <si>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</si>
  <si>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</si>
  <si>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</si>
  <si>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</si>
  <si>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</si>
  <si>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</si>
  <si>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</si>
  <si>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</si>
  <si>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</si>
  <si>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</si>
  <si>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</si>
  <si>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</si>
  <si>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</si>
  <si>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</si>
  <si>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</si>
  <si>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</si>
  <si>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</si>
  <si>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</si>
  <si>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</si>
  <si>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</si>
  <si>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</si>
  <si>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</si>
  <si>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</si>
  <si>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</si>
  <si>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</si>
  <si>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</si>
  <si>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</si>
  <si>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</si>
  <si>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</si>
  <si>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</si>
  <si>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</si>
  <si>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</si>
  <si>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</si>
  <si>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</si>
  <si>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</si>
  <si>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</si>
  <si>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</si>
  <si>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</si>
  <si>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</si>
  <si>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</si>
  <si>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</si>
  <si>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</si>
  <si>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</si>
  <si>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</si>
  <si>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</si>
  <si>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</si>
  <si>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</si>
  <si>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</si>
  <si>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</si>
  <si>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</si>
  <si>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</si>
  <si>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</si>
  <si>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</si>
  <si>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</si>
  <si>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</si>
  <si>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</si>
  <si>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</si>
  <si>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</si>
  <si>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</si>
  <si>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</si>
  <si>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</si>
  <si>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</si>
  <si>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</si>
  <si>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</si>
  <si>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</si>
  <si>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</si>
  <si>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</si>
  <si>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</si>
  <si>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</si>
  <si>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</si>
  <si>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</si>
  <si>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</si>
  <si>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</si>
  <si>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</si>
  <si>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</si>
  <si>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</si>
  <si>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</si>
  <si>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</si>
  <si>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</si>
  <si>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</si>
  <si>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</si>
  <si>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</si>
  <si>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</si>
  <si>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</si>
  <si>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</si>
  <si>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</si>
  <si>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</si>
  <si>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</si>
  <si>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</si>
  <si>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</si>
  <si>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</si>
  <si>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</si>
  <si>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</si>
  <si>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</si>
  <si>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</si>
  <si>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</si>
  <si>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</si>
  <si>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</si>
  <si>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</si>
  <si>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</si>
  <si>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</si>
  <si>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</si>
  <si>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</si>
  <si>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</si>
  <si>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</si>
  <si>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</si>
  <si>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</si>
  <si>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</si>
  <si>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</si>
  <si>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</si>
  <si>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</si>
  <si>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</si>
  <si>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</si>
  <si>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</si>
  <si>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</si>
  <si>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</si>
  <si>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</si>
  <si>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</si>
  <si>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</si>
  <si>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</si>
  <si>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</si>
  <si>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</si>
  <si>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</si>
  <si>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</si>
  <si>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</si>
  <si>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</si>
  <si>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</si>
  <si>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</si>
  <si>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</si>
  <si>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</si>
  <si>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</si>
  <si>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</si>
  <si>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</si>
  <si>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</si>
  <si>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</si>
  <si>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</si>
  <si>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</si>
  <si>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</si>
  <si>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</si>
  <si>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</si>
  <si>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</si>
  <si>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</si>
  <si>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</si>
  <si>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</si>
  <si>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</si>
  <si>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</si>
  <si>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</si>
  <si>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</si>
  <si>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</si>
  <si>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</si>
  <si>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</si>
  <si>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</si>
  <si>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</si>
  <si>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</si>
  <si>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</si>
  <si>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</si>
  <si>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</si>
  <si>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</si>
  <si>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</si>
  <si>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</si>
  <si>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</si>
  <si>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</si>
  <si>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</si>
  <si>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</si>
  <si>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</si>
  <si>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</si>
  <si>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</si>
  <si>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</si>
  <si>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</si>
  <si>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</si>
  <si>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</si>
  <si>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</si>
  <si>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</si>
  <si>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</si>
  <si>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</si>
  <si>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</si>
  <si>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</si>
  <si>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</si>
  <si>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</si>
  <si>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</si>
  <si>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</si>
  <si>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</si>
  <si>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</si>
  <si>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</si>
  <si>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</si>
  <si>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</si>
  <si>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</si>
  <si>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</si>
  <si>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</si>
  <si>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</si>
  <si>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</si>
  <si>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</si>
  <si>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</si>
  <si>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</si>
  <si>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</si>
  <si>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</si>
  <si>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</si>
  <si>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</si>
  <si>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</si>
  <si>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</si>
  <si>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</si>
  <si>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</si>
  <si>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</si>
  <si>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</si>
  <si>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</si>
  <si>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</si>
  <si>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</si>
  <si>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</si>
  <si>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</si>
  <si>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</si>
  <si>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</si>
  <si>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</si>
  <si>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</si>
  <si>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</si>
  <si>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</si>
  <si>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</si>
  <si>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</si>
  <si>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</si>
  <si>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</si>
  <si>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</si>
  <si>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</si>
  <si>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</si>
  <si>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</si>
  <si>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</si>
  <si>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</si>
  <si>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</si>
  <si>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</si>
  <si>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</si>
  <si>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</si>
  <si>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</si>
  <si>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</si>
  <si>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</si>
  <si>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</si>
  <si>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</si>
  <si>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</si>
  <si>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</si>
  <si>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</si>
  <si>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</si>
  <si>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</si>
  <si>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</si>
  <si>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</si>
  <si>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</si>
  <si>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</si>
  <si>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</si>
  <si>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</si>
  <si>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</si>
  <si>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</si>
  <si>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</si>
  <si>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</si>
  <si>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</si>
  <si>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</si>
  <si>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</si>
  <si>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</si>
  <si>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</si>
  <si>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</si>
  <si>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</si>
  <si>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</si>
  <si>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</si>
  <si>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</si>
  <si>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</si>
  <si>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</si>
  <si>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</si>
  <si>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</si>
  <si>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</si>
  <si>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</si>
  <si>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</si>
  <si>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</si>
  <si>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</si>
  <si>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</si>
  <si>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</si>
  <si>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</si>
  <si>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</si>
  <si>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</si>
  <si>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</si>
  <si>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</si>
  <si>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</si>
  <si>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</si>
  <si>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</si>
  <si>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</si>
  <si>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</si>
  <si>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</si>
  <si>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</si>
  <si>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</si>
  <si>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</si>
  <si>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</si>
  <si>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</si>
  <si>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</si>
  <si>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</si>
  <si>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</si>
  <si>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</si>
  <si>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</si>
  <si>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</si>
  <si>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</si>
  <si>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</si>
  <si>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</si>
  <si>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</si>
  <si>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</si>
  <si>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</si>
  <si>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</si>
  <si>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</si>
  <si>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</si>
  <si>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</si>
  <si>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</si>
  <si>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</si>
  <si>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</si>
  <si>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</si>
  <si>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</si>
  <si>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</si>
  <si>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</si>
  <si>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</si>
  <si>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</si>
  <si>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</si>
  <si>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</si>
  <si>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</si>
  <si>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</si>
  <si>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</si>
  <si>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</si>
  <si>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</si>
  <si>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</si>
  <si>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</si>
  <si>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</si>
  <si>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</si>
  <si>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</si>
  <si>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</si>
  <si>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</si>
  <si>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</si>
  <si>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</si>
  <si>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</si>
  <si>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</si>
  <si>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</si>
  <si>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</si>
  <si>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</si>
  <si>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</si>
  <si>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</si>
  <si>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</si>
  <si>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</si>
  <si>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</si>
  <si>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</si>
  <si>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</si>
  <si>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</si>
  <si>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</si>
  <si>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</si>
  <si>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</si>
  <si>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</si>
  <si>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</si>
  <si>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</si>
  <si>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</si>
  <si>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</si>
  <si>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</si>
  <si>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</si>
  <si>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</si>
  <si>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</si>
  <si>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</si>
  <si>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</si>
  <si>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</si>
  <si>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</si>
  <si>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</si>
  <si>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</si>
  <si>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</si>
  <si>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</si>
  <si>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</si>
  <si>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</si>
  <si>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</si>
  <si>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</si>
  <si>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</si>
  <si>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</si>
  <si>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</si>
  <si>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</si>
  <si>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</si>
  <si>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</si>
  <si>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</si>
  <si>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</si>
  <si>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</si>
  <si>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</si>
  <si>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</si>
  <si>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</si>
  <si>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</si>
  <si>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</si>
  <si>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</si>
  <si>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</si>
  <si>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</si>
  <si>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</si>
  <si>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</si>
  <si>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</si>
  <si>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</si>
  <si>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</si>
  <si>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</si>
  <si>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</si>
  <si>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</si>
  <si>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</si>
  <si>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</si>
  <si>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</si>
  <si>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</si>
  <si>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</si>
  <si>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</si>
  <si>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</si>
  <si>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</si>
  <si>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</si>
  <si>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</si>
  <si>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</si>
  <si>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</si>
  <si>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</si>
  <si>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</si>
  <si>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</si>
  <si>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</si>
  <si>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</si>
  <si>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</si>
  <si>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</si>
  <si>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</si>
  <si>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</si>
  <si>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</si>
  <si>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</si>
  <si>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</si>
  <si>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</si>
  <si>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</si>
  <si>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</si>
  <si>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</si>
  <si>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</si>
  <si>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</si>
  <si>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</si>
  <si>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</si>
  <si>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</si>
  <si>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</si>
  <si>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</si>
  <si>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</si>
  <si>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</si>
  <si>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</si>
  <si>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</si>
  <si>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</si>
  <si>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</si>
  <si>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</si>
  <si>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</si>
  <si>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</si>
  <si>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</si>
  <si>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</si>
  <si>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</si>
  <si>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</si>
  <si>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</si>
  <si>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</si>
  <si>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</si>
  <si>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</si>
  <si>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</si>
  <si>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</si>
  <si>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</si>
  <si>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</si>
  <si>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</si>
  <si>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</si>
  <si>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</si>
  <si>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</si>
  <si>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</si>
  <si>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</si>
  <si>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</si>
  <si>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</si>
  <si>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</si>
  <si>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</si>
  <si>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</si>
  <si>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</si>
  <si>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</si>
  <si>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</si>
  <si>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</si>
  <si>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</si>
  <si>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</si>
  <si>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</si>
  <si>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</si>
  <si>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</si>
  <si>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</si>
  <si>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</si>
  <si>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</si>
  <si>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</si>
  <si>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</si>
  <si>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</si>
  <si>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</si>
  <si>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</si>
  <si>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</si>
  <si>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</si>
  <si>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</si>
  <si>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</si>
  <si>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</si>
  <si>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</si>
  <si>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</si>
  <si>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</si>
  <si>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</si>
  <si>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</si>
  <si>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</si>
  <si>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</si>
  <si>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</si>
  <si>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</si>
  <si>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</si>
  <si>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</si>
  <si>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</si>
  <si>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</si>
  <si>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</si>
  <si>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</si>
  <si>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</si>
  <si>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</si>
  <si>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</si>
  <si>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</si>
  <si>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</si>
  <si>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</si>
  <si>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</si>
  <si>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</si>
  <si>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</si>
  <si>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</si>
  <si>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</si>
  <si>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</si>
  <si>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</si>
  <si>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</si>
  <si>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</si>
  <si>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</si>
  <si>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</si>
  <si>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</si>
  <si>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</si>
  <si>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</si>
  <si>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</si>
  <si>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</si>
  <si>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</si>
  <si>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</si>
  <si>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</si>
  <si>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</si>
  <si>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</si>
  <si>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</si>
  <si>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</si>
  <si>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</si>
  <si>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</si>
  <si>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</si>
  <si>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</si>
  <si>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</si>
  <si>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</si>
  <si>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</si>
  <si>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</si>
  <si>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</si>
  <si>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</si>
  <si>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</si>
  <si>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</si>
  <si>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</si>
  <si>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</si>
  <si>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</si>
  <si>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</si>
  <si>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</si>
  <si>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</si>
  <si>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</si>
  <si>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</si>
  <si>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</si>
  <si>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</si>
  <si>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</si>
  <si>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</si>
  <si>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</si>
  <si>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</si>
  <si>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</si>
  <si>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</si>
  <si>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</si>
  <si>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</si>
  <si>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</si>
  <si>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</si>
  <si>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</si>
  <si>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</si>
  <si>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</si>
  <si>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</si>
  <si>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</si>
  <si>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</si>
  <si>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</si>
  <si>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</si>
  <si>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</si>
  <si>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</si>
  <si>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</si>
  <si>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</si>
  <si>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</si>
  <si>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</si>
  <si>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</si>
  <si>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</si>
  <si>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</si>
  <si>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</si>
  <si>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</si>
  <si>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</si>
  <si>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</si>
  <si>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</si>
  <si>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</si>
  <si>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</si>
  <si>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</si>
  <si>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</si>
  <si>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</si>
  <si>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</si>
  <si>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</si>
  <si>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</si>
  <si>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</si>
  <si>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</si>
  <si>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</si>
  <si>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</si>
  <si>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</si>
  <si>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</si>
  <si>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</si>
  <si>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</si>
  <si>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</si>
  <si>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</si>
  <si>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</si>
  <si>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</si>
  <si>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</si>
  <si>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</si>
  <si>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</si>
  <si>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</si>
  <si>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</si>
  <si>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</si>
  <si>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</si>
  <si>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</si>
  <si>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</si>
  <si>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</si>
  <si>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</si>
  <si>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</si>
  <si>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</si>
  <si>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</si>
  <si>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</si>
  <si>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</si>
  <si>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</si>
  <si>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</si>
  <si>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</si>
  <si>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</si>
  <si>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</si>
  <si>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</si>
  <si>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</si>
  <si>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</si>
  <si>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</si>
  <si>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</si>
  <si>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</si>
  <si>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</si>
  <si>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</si>
  <si>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</si>
  <si>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</si>
  <si>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</si>
  <si>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</si>
  <si>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</si>
  <si>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</si>
  <si>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</si>
  <si>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</si>
  <si>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</si>
  <si>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</si>
  <si>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</si>
  <si>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</si>
  <si>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</si>
  <si>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</si>
  <si>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</si>
  <si>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</si>
  <si>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</si>
  <si>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</si>
  <si>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</si>
  <si>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</si>
  <si>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</si>
  <si>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</si>
  <si>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</si>
  <si>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</si>
  <si>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</si>
  <si>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</si>
  <si>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</si>
  <si>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</si>
  <si>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</si>
  <si>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</si>
  <si>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</si>
  <si>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</si>
  <si>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</si>
  <si>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</si>
  <si>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</si>
  <si>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</si>
  <si>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</si>
  <si>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</si>
  <si>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</si>
  <si>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</si>
  <si>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</si>
  <si>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</si>
  <si>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</si>
  <si>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</si>
  <si>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</si>
  <si>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</si>
  <si>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</si>
  <si>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</si>
  <si>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</si>
  <si>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</si>
  <si>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</si>
  <si>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</si>
  <si>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</si>
  <si>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</si>
  <si>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</si>
  <si>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</si>
  <si>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</si>
  <si>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</si>
  <si>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</si>
  <si>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</si>
  <si>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</si>
  <si>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</si>
  <si>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</si>
  <si>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</si>
  <si>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</si>
  <si>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</si>
  <si>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</si>
  <si>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</si>
  <si>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</si>
  <si>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</si>
  <si>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</si>
  <si>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</si>
  <si>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</si>
  <si>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</si>
  <si>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</si>
  <si>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</si>
  <si>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</si>
  <si>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</si>
  <si>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</si>
  <si>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</si>
  <si>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</si>
  <si>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</si>
  <si>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</si>
  <si>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</si>
  <si>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</si>
  <si>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</si>
  <si>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</si>
  <si>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</si>
  <si>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</si>
  <si>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</si>
  <si>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</si>
  <si>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</si>
  <si>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</si>
  <si>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</si>
  <si>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</si>
  <si>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</si>
  <si>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</si>
  <si>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</si>
  <si>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</si>
  <si>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</si>
  <si>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</si>
  <si>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</si>
  <si>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</si>
  <si>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</si>
  <si>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</si>
  <si>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</si>
  <si>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</si>
  <si>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</si>
  <si>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</si>
  <si>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</si>
  <si>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</si>
  <si>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</si>
  <si>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</si>
  <si>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</si>
  <si>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</si>
  <si>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</si>
  <si>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</si>
  <si>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</si>
  <si>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</si>
  <si>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</si>
  <si>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</si>
  <si>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</si>
  <si>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</si>
  <si>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</si>
  <si>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</si>
  <si>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</si>
  <si>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</si>
  <si>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</si>
  <si>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</si>
  <si>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</si>
  <si>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</si>
  <si>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</si>
  <si>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</si>
  <si>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</si>
  <si>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</si>
  <si>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</si>
  <si>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</si>
  <si>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</si>
  <si>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</si>
  <si>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</si>
  <si>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</si>
  <si>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</si>
  <si>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</si>
  <si>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</si>
  <si>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</si>
  <si>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</si>
  <si>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</si>
  <si>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</si>
  <si>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</si>
  <si>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</si>
  <si>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</si>
  <si>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</si>
  <si>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</si>
  <si>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</si>
  <si>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</si>
  <si>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</si>
  <si>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</si>
  <si>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</si>
  <si>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</si>
  <si>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</si>
  <si>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</si>
  <si>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</si>
  <si>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</si>
  <si>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</si>
  <si>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</si>
  <si>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</si>
  <si>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</si>
  <si>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</si>
  <si>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</si>
  <si>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</si>
  <si>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</si>
  <si>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</si>
  <si>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</si>
  <si>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</si>
  <si>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</si>
  <si>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</si>
  <si>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</si>
  <si>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</si>
  <si>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</si>
  <si>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</si>
  <si>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</si>
  <si>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</si>
  <si>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</si>
  <si>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</si>
  <si>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</si>
  <si>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</si>
  <si>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</si>
  <si>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</si>
  <si>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</si>
  <si>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</si>
  <si>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</si>
  <si>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</si>
  <si>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</si>
  <si>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</si>
  <si>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</si>
  <si>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</si>
  <si>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</si>
  <si>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</si>
  <si>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</si>
  <si>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</si>
  <si>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</si>
  <si>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</si>
  <si>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</si>
  <si>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</si>
  <si>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</si>
  <si>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</si>
  <si>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</si>
  <si>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</si>
  <si>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</si>
  <si>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</si>
  <si>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</si>
  <si>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</si>
  <si>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</si>
  <si>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</si>
  <si>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</si>
  <si>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</si>
  <si>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</si>
  <si>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</si>
  <si>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</si>
  <si>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</si>
  <si>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</si>
  <si>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</si>
  <si>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</si>
  <si>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</si>
  <si>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</si>
  <si>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</si>
  <si>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</si>
  <si>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</si>
  <si>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</si>
  <si>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</si>
  <si>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</si>
  <si>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</si>
  <si>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</si>
  <si>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</si>
  <si>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</si>
  <si>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</si>
  <si>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</si>
  <si>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</si>
  <si>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</si>
  <si>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</si>
  <si>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</si>
  <si>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</si>
  <si>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</si>
  <si>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</si>
  <si>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</si>
  <si>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</si>
  <si>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</si>
  <si>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</si>
  <si>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</si>
  <si>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</si>
  <si>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</si>
  <si>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</si>
  <si>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</si>
  <si>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</si>
  <si>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</si>
  <si>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</si>
  <si>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</si>
  <si>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</si>
  <si>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</si>
  <si>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</si>
  <si>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</si>
  <si>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</si>
  <si>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</si>
  <si>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</si>
  <si>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</si>
  <si>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</si>
  <si>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</si>
  <si>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</si>
  <si>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</si>
  <si>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</si>
  <si>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</si>
  <si>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</si>
  <si>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</si>
  <si>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</si>
  <si>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</si>
  <si>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</si>
  <si>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</si>
  <si>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</si>
  <si>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</si>
  <si>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</si>
  <si>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</si>
  <si>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</si>
  <si>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</si>
  <si>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</si>
  <si>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</si>
  <si>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</si>
  <si>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</si>
  <si>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</si>
  <si>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</si>
  <si>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</si>
  <si>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</si>
  <si>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</si>
  <si>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</si>
  <si>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</si>
  <si>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</si>
  <si>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</si>
  <si>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</si>
  <si>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</si>
  <si>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</si>
  <si>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</si>
  <si>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</si>
  <si>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</si>
  <si>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</si>
  <si>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</si>
  <si>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</si>
  <si>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</si>
  <si>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</si>
  <si>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</si>
  <si>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</si>
  <si>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</si>
  <si>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</si>
  <si>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</si>
  <si>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</si>
  <si>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</si>
  <si>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</si>
  <si>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</si>
  <si>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</si>
  <si>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</si>
  <si>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</si>
  <si>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</si>
  <si>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</si>
  <si>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</si>
  <si>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</si>
  <si>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</si>
  <si>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</si>
  <si>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</si>
  <si>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</si>
  <si>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</si>
  <si>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</si>
  <si>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</si>
  <si>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</si>
  <si>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</si>
  <si>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</si>
  <si>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</si>
  <si>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</si>
  <si>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</si>
  <si>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</si>
  <si>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</si>
  <si>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</si>
  <si>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</si>
  <si>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</si>
  <si>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</si>
  <si>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</si>
  <si>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</si>
  <si>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</si>
  <si>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</si>
  <si>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</si>
  <si>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</si>
  <si>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</si>
  <si>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</si>
  <si>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</si>
  <si>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</si>
  <si>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</si>
  <si>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</si>
  <si>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</si>
  <si>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</si>
  <si>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</si>
  <si>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</si>
  <si>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</si>
  <si>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</si>
  <si>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</si>
  <si>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</si>
  <si>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</si>
  <si>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</si>
  <si>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</si>
  <si>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</si>
  <si>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</si>
  <si>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</si>
  <si>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</si>
  <si>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</si>
  <si>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</si>
  <si>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</si>
  <si>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</si>
  <si>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</si>
  <si>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</si>
  <si>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</si>
  <si>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</si>
  <si>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</si>
  <si>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</si>
  <si>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</si>
  <si>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</si>
  <si>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</si>
  <si>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</si>
  <si>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</si>
  <si>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</si>
  <si>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</si>
  <si>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</si>
  <si>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</si>
  <si>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</si>
  <si>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</si>
  <si>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</si>
  <si>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</si>
  <si>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</si>
  <si>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</si>
  <si>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</si>
  <si>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</si>
  <si>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</si>
  <si>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</si>
  <si>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</si>
  <si>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</si>
  <si>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</si>
  <si>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</si>
  <si>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</si>
  <si>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</si>
  <si>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</si>
  <si>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</si>
  <si>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</si>
  <si>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</si>
  <si>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</si>
  <si>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</si>
  <si>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</si>
  <si>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</si>
  <si>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</si>
  <si>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</si>
  <si>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</si>
  <si>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</si>
  <si>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</si>
  <si>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</si>
  <si>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</si>
  <si>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</si>
  <si>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</si>
  <si>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</si>
  <si>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</si>
  <si>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</si>
  <si>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</si>
  <si>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</si>
  <si>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</si>
  <si>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</si>
  <si>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</si>
  <si>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</si>
  <si>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</si>
  <si>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</si>
  <si>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</si>
  <si>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</si>
  <si>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</si>
  <si>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</si>
  <si>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</si>
  <si>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</si>
  <si>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</si>
  <si>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</si>
  <si>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</si>
  <si>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</si>
  <si>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</si>
  <si>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</si>
  <si>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</si>
  <si>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</si>
  <si>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</si>
  <si>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</si>
  <si>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</si>
  <si>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</si>
  <si>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</si>
  <si>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</si>
  <si>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</si>
  <si>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</si>
  <si>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</si>
  <si>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</si>
  <si>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</si>
  <si>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</si>
  <si>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</si>
  <si>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</si>
  <si>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</si>
  <si>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</si>
  <si>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</si>
  <si>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</si>
  <si>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</si>
  <si>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</si>
  <si>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</si>
  <si>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</si>
  <si>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</si>
  <si>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</si>
  <si>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</si>
  <si>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</si>
  <si>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</si>
  <si>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</si>
  <si>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</si>
  <si>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</si>
  <si>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</si>
  <si>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</si>
  <si>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</si>
  <si>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</si>
  <si>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</si>
  <si>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</si>
  <si>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</si>
  <si>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</si>
  <si>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</si>
  <si>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</si>
  <si>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</si>
  <si>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</si>
  <si>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</si>
  <si>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</si>
  <si>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</si>
  <si>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</si>
  <si>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</si>
  <si>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</si>
  <si>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</si>
  <si>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</si>
  <si>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</si>
  <si>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</si>
  <si>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</si>
  <si>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</si>
  <si>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</si>
  <si>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</si>
  <si>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</si>
  <si>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</si>
  <si>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</si>
  <si>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</si>
  <si>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</si>
  <si>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</si>
  <si>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</si>
  <si>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</si>
  <si>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</si>
  <si>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</si>
  <si>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</si>
  <si>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</si>
  <si>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</si>
  <si>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</si>
  <si>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</si>
  <si>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</si>
  <si>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</si>
  <si>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</si>
  <si>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</si>
  <si>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</si>
  <si>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</si>
  <si>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</si>
  <si>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</si>
  <si>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</si>
  <si>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</si>
  <si>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</si>
  <si>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</si>
  <si>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</si>
  <si>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</si>
  <si>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</si>
  <si>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</si>
  <si>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</si>
  <si>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</si>
  <si>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</si>
  <si>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</si>
  <si>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</si>
  <si>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</si>
  <si>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</si>
  <si>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</si>
  <si>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</si>
  <si>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</si>
  <si>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</si>
  <si>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</si>
  <si>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</si>
  <si>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</si>
  <si>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</si>
  <si>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</si>
  <si>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</si>
  <si>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</si>
  <si>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</si>
  <si>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</si>
  <si>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</si>
  <si>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</si>
  <si>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</si>
  <si>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</si>
  <si>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</si>
  <si>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</si>
  <si>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</si>
  <si>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</si>
  <si>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</si>
  <si>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</si>
  <si>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</si>
  <si>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</si>
  <si>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</si>
  <si>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</si>
  <si>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</si>
  <si>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</si>
  <si>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</si>
  <si>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</si>
  <si>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</si>
  <si>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</si>
  <si>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</si>
  <si>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</si>
  <si>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</si>
  <si>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</si>
  <si>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</si>
  <si>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</si>
  <si>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</si>
  <si>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</si>
  <si>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</si>
  <si>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</si>
  <si>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</si>
  <si>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</si>
  <si>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</si>
  <si>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</si>
  <si>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</si>
  <si>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</si>
  <si>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</si>
  <si>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</si>
  <si>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</si>
  <si>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</si>
  <si>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</si>
  <si>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</si>
  <si>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</si>
  <si>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</si>
  <si>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</si>
  <si>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</si>
  <si>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</si>
  <si>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</si>
  <si>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</si>
  <si>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</si>
  <si>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</si>
  <si>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</si>
  <si>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</si>
  <si>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</si>
  <si>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</si>
  <si>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</si>
  <si>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</si>
  <si>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</si>
  <si>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</si>
  <si>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</si>
  <si>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</si>
  <si>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</si>
  <si>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</si>
  <si>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</si>
  <si>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</si>
  <si>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</si>
  <si>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</si>
  <si>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</si>
  <si>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</si>
  <si>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</si>
  <si>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</si>
  <si>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</si>
  <si>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</si>
  <si>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</si>
  <si>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</si>
  <si>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</si>
  <si>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</si>
  <si>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</si>
  <si>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</si>
  <si>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</si>
  <si>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</si>
  <si>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</si>
  <si>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</si>
  <si>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</si>
  <si>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</si>
  <si>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</si>
  <si>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</si>
  <si>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</si>
  <si>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</si>
  <si>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</si>
  <si>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</si>
  <si>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</si>
  <si>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</si>
  <si>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</si>
  <si>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</si>
  <si>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</si>
  <si>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</si>
  <si>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</si>
  <si>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</si>
  <si>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</si>
  <si>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</si>
  <si>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</si>
  <si>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</si>
  <si>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</si>
  <si>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</si>
  <si>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</si>
  <si>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</si>
  <si>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</si>
  <si>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</si>
  <si>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</si>
  <si>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</si>
  <si>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</si>
  <si>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</si>
  <si>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</si>
  <si>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</si>
  <si>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</si>
  <si>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</si>
  <si>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</si>
  <si>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</si>
  <si>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</si>
  <si>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</si>
  <si>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</si>
  <si>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</si>
  <si>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</si>
  <si>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</si>
  <si>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</si>
  <si>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</si>
  <si>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</si>
  <si>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</si>
  <si>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</si>
  <si>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</si>
  <si>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</si>
  <si>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</si>
  <si>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</si>
  <si>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</si>
  <si>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</si>
  <si>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</si>
  <si>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</si>
  <si>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</si>
  <si>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</si>
  <si>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</si>
  <si>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</si>
  <si>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</si>
  <si>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</si>
  <si>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</si>
  <si>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</si>
  <si>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</si>
  <si>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</si>
  <si>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</si>
  <si>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</si>
  <si>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</si>
  <si>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</si>
  <si>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</si>
  <si>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</si>
  <si>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</si>
  <si>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</si>
  <si>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</si>
  <si>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</si>
  <si>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</si>
  <si>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</si>
  <si>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</si>
  <si>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</si>
  <si>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</si>
  <si>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</si>
  <si>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</si>
  <si>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</si>
  <si>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</si>
  <si>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</si>
  <si>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</si>
  <si>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</si>
  <si>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</si>
  <si>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</si>
  <si>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</si>
  <si>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</si>
  <si>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</si>
  <si>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</si>
  <si>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</si>
  <si>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</si>
  <si>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</si>
  <si>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</si>
  <si>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</si>
  <si>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</si>
  <si>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</si>
  <si>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</si>
  <si>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</si>
  <si>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</si>
  <si>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</si>
  <si>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</si>
  <si>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</si>
  <si>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</si>
  <si>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</si>
  <si>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</si>
  <si>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</si>
  <si>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</si>
  <si>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</si>
  <si>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</si>
  <si>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</si>
  <si>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</si>
  <si>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</si>
  <si>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</si>
  <si>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</si>
  <si>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</si>
  <si>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</si>
  <si>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</si>
  <si>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</si>
  <si>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</si>
  <si>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</si>
  <si>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</si>
  <si>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</si>
  <si>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</si>
  <si>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</si>
  <si>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</si>
  <si>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</si>
  <si>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</si>
  <si>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</si>
  <si>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</si>
  <si>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</si>
  <si>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</si>
  <si>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</si>
  <si>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</si>
  <si>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</si>
  <si>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</si>
  <si>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</si>
  <si>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</si>
  <si>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</si>
  <si>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</si>
  <si>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</si>
  <si>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</si>
  <si>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</si>
  <si>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</si>
  <si>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</si>
  <si>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</si>
  <si>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</si>
  <si>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</si>
  <si>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</si>
  <si>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</si>
  <si>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</si>
  <si>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</si>
  <si>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</si>
  <si>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</si>
  <si>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</si>
  <si>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</si>
  <si>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</si>
  <si>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</si>
  <si>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</si>
  <si>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</si>
  <si>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</si>
  <si>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</si>
  <si>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</si>
  <si>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</si>
  <si>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</si>
  <si>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</si>
  <si>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</si>
  <si>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</si>
  <si>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</si>
  <si>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</si>
  <si>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</si>
  <si>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</si>
  <si>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</si>
  <si>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</si>
  <si>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</si>
  <si>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</si>
  <si>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</si>
  <si>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</si>
  <si>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</si>
  <si>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</si>
  <si>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</si>
  <si>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</si>
  <si>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</si>
  <si>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</si>
  <si>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</si>
  <si>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</si>
  <si>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</si>
  <si>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</si>
  <si>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</si>
  <si>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</si>
  <si>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</si>
  <si>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</si>
  <si>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</si>
  <si>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</si>
  <si>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</si>
  <si>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</si>
  <si>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</si>
  <si>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</si>
  <si>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</si>
  <si>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</si>
  <si>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</si>
  <si>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</si>
  <si>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</si>
  <si>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</si>
  <si>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</si>
  <si>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</si>
  <si>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</si>
  <si>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</si>
  <si>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</si>
  <si>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</si>
  <si>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</si>
  <si>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</si>
  <si>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</si>
  <si>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</si>
  <si>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</si>
  <si>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</si>
  <si>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</si>
  <si>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</si>
  <si>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</si>
  <si>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</si>
  <si>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</si>
  <si>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</si>
  <si>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</si>
  <si>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</si>
  <si>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</si>
  <si>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</si>
  <si>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</si>
  <si>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</si>
  <si>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</si>
  <si>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</si>
  <si>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</si>
  <si>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</si>
  <si>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</si>
  <si>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</si>
  <si>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</si>
  <si>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</si>
  <si>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</si>
  <si>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</si>
  <si>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</si>
  <si>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</si>
  <si>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</si>
  <si>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</si>
  <si>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</si>
  <si>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</si>
  <si>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</si>
  <si>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</si>
  <si>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</si>
  <si>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</si>
  <si>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</si>
  <si>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</si>
  <si>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</si>
  <si>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</si>
  <si>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</si>
  <si>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</si>
  <si>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</si>
  <si>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</si>
  <si>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</si>
  <si>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</si>
  <si>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</si>
  <si>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</si>
  <si>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</si>
  <si>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</si>
  <si>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</si>
  <si>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</si>
  <si>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</si>
  <si>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</si>
  <si>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</si>
  <si>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</si>
  <si>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</si>
  <si>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</si>
  <si>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</si>
  <si>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</si>
  <si>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</si>
  <si>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</si>
  <si>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</si>
  <si>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</si>
  <si>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</si>
  <si>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</si>
  <si>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</si>
  <si>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</si>
  <si>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</si>
  <si>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</si>
  <si>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</si>
  <si>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</si>
  <si>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</si>
  <si>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</si>
  <si>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</si>
  <si>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</si>
  <si>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</si>
  <si>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</si>
  <si>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</si>
  <si>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</si>
  <si>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</si>
  <si>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</si>
  <si>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</si>
  <si>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</si>
  <si>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</si>
  <si>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</si>
  <si>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</si>
  <si>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</si>
  <si>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</si>
  <si>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</si>
  <si>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</si>
  <si>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</si>
  <si>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</si>
  <si>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</si>
  <si>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</si>
  <si>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</si>
  <si>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</si>
  <si>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</si>
  <si>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</si>
  <si>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</si>
  <si>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</si>
  <si>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</si>
  <si>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</si>
  <si>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</si>
  <si>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</si>
  <si>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</si>
  <si>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</si>
  <si>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</si>
  <si>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</si>
  <si>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</si>
  <si>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</si>
  <si>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</si>
  <si>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</si>
  <si>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</si>
  <si>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</si>
  <si>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</si>
  <si>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</si>
  <si>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</si>
  <si>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</si>
  <si>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</si>
  <si>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</si>
  <si>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</si>
  <si>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</si>
  <si>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</si>
  <si>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</si>
  <si>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</si>
  <si>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</si>
  <si>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</si>
  <si>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</si>
  <si>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</si>
  <si>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</si>
  <si>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</si>
  <si>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</si>
  <si>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</si>
  <si>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</si>
  <si>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</si>
  <si>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</si>
  <si>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</si>
  <si>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</si>
  <si>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</si>
  <si>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</si>
  <si>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</si>
  <si>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</si>
  <si>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</si>
  <si>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</si>
  <si>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</si>
  <si>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</si>
  <si>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</si>
  <si>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</si>
  <si>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</si>
  <si>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</si>
  <si>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</si>
  <si>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</si>
  <si>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</si>
  <si>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</si>
  <si>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</si>
  <si>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</si>
  <si>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</si>
  <si>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</si>
  <si>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</si>
  <si>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</si>
  <si>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</si>
  <si>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</si>
  <si>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</si>
  <si>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</si>
  <si>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</si>
  <si>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</si>
  <si>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</si>
  <si>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</si>
  <si>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</si>
  <si>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</si>
  <si>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</si>
  <si>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</si>
  <si>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</si>
  <si>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</si>
  <si>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</si>
  <si>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</si>
  <si>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</si>
  <si>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</si>
  <si>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</si>
  <si>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</si>
  <si>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</si>
  <si>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</si>
  <si>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</si>
  <si>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</si>
  <si>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</si>
  <si>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</si>
  <si>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</si>
  <si>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</si>
  <si>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</si>
  <si>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</si>
  <si>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</si>
  <si>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</si>
  <si>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</si>
  <si>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</si>
  <si>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</si>
  <si>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</si>
  <si>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</si>
  <si>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</si>
  <si>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</si>
  <si>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</si>
  <si>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</si>
  <si>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</si>
  <si>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</si>
  <si>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</si>
  <si>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</si>
  <si>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</si>
  <si>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</si>
  <si>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</si>
  <si>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</si>
  <si>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</si>
  <si>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</si>
  <si>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</si>
  <si>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</si>
  <si>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</si>
  <si>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</si>
  <si>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</si>
  <si>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</si>
  <si>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</si>
  <si>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</si>
  <si>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</si>
  <si>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</si>
  <si>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</si>
  <si>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</si>
  <si>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</si>
  <si>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</si>
  <si>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</si>
  <si>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</si>
  <si>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</si>
  <si>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</si>
  <si>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</si>
  <si>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</si>
  <si>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</si>
  <si>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</si>
  <si>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</si>
  <si>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</si>
  <si>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</si>
  <si>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</si>
  <si>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</si>
  <si>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</si>
  <si>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</si>
  <si>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</si>
  <si>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</si>
  <si>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</si>
  <si>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</si>
  <si>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</si>
  <si>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</si>
  <si>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</si>
  <si>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</si>
  <si>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</si>
  <si>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</si>
  <si>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</si>
  <si>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</si>
  <si>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</si>
  <si>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</si>
  <si>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</si>
  <si>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</si>
  <si>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</si>
  <si>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</si>
  <si>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</si>
  <si>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</si>
  <si>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</si>
  <si>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</si>
  <si>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</si>
  <si>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</si>
  <si>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</si>
  <si>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</si>
  <si>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</si>
  <si>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</si>
  <si>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</si>
  <si>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</si>
  <si>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</si>
  <si>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</si>
  <si>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</si>
  <si>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</si>
  <si>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</si>
  <si>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</si>
  <si>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</si>
  <si>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</si>
  <si>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</si>
  <si>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</si>
  <si>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</si>
  <si>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</si>
  <si>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</si>
  <si>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</si>
  <si>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</si>
  <si>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</si>
  <si>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</si>
  <si>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</si>
  <si>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</si>
  <si>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</si>
  <si>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</si>
  <si>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</si>
  <si>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</si>
  <si>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</si>
  <si>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</si>
  <si>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</si>
  <si>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</si>
  <si>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</si>
  <si>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</si>
  <si>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</si>
  <si>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</si>
  <si>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</si>
  <si>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</si>
  <si>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</si>
  <si>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</si>
  <si>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</si>
  <si>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</si>
  <si>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</si>
  <si>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</si>
  <si>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</si>
  <si>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</si>
  <si>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</si>
  <si>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</si>
  <si>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</si>
  <si>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</si>
  <si>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</si>
  <si>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</si>
  <si>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</si>
  <si>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</si>
  <si>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</si>
  <si>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</si>
  <si>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</si>
  <si>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</si>
  <si>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</si>
  <si>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</si>
  <si>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</si>
  <si>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</si>
  <si>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</si>
  <si>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</si>
  <si>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</si>
  <si>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</si>
  <si>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</si>
  <si>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</si>
  <si>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</si>
  <si>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</si>
  <si>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</si>
  <si>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</si>
  <si>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</si>
  <si>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</si>
  <si>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</si>
  <si>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</si>
  <si>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</si>
  <si>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</si>
  <si>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</si>
  <si>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</si>
  <si>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</si>
  <si>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</si>
  <si>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</si>
  <si>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</si>
  <si>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</si>
  <si>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</si>
  <si>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</si>
  <si>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</si>
  <si>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</si>
  <si>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</si>
  <si>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</si>
  <si>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</si>
  <si>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</si>
  <si>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</si>
  <si>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</si>
  <si>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</si>
  <si>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</si>
  <si>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</si>
  <si>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</si>
  <si>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</si>
  <si>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</si>
  <si>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</si>
  <si>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</si>
  <si>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</si>
  <si>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</si>
  <si>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</si>
  <si>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</si>
  <si>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</si>
  <si>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</si>
  <si>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</si>
  <si>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</si>
  <si>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</si>
  <si>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</si>
  <si>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</si>
  <si>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</si>
  <si>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</si>
  <si>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</si>
  <si>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</si>
  <si>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</si>
  <si>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</si>
  <si>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</si>
  <si>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</si>
  <si>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</si>
  <si>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</si>
  <si>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</si>
  <si>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</si>
  <si>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</si>
  <si>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</si>
  <si>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</si>
  <si>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</si>
  <si>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</si>
  <si>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</si>
  <si>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</si>
  <si>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</si>
  <si>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</si>
  <si>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</si>
  <si>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</si>
  <si>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</si>
  <si>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</si>
  <si>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</si>
  <si>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</si>
  <si>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</si>
  <si>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</si>
  <si>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</si>
  <si>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</si>
  <si>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</si>
  <si>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</si>
  <si>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</si>
  <si>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</si>
  <si>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</si>
  <si>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</si>
  <si>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</si>
  <si>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</si>
  <si>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</si>
  <si>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</si>
  <si>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</si>
  <si>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</si>
  <si>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</si>
  <si>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</si>
  <si>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</si>
  <si>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</si>
  <si>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</si>
  <si>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</si>
  <si>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</si>
  <si>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</si>
  <si>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</si>
  <si>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</si>
  <si>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</si>
  <si>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</si>
  <si>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</si>
  <si>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</si>
  <si>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</si>
  <si>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</si>
  <si>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</si>
  <si>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</si>
  <si>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</si>
  <si>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</si>
  <si>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</si>
  <si>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</si>
  <si>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</si>
  <si>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</si>
  <si>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</si>
  <si>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</si>
  <si>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</si>
  <si>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</si>
  <si>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</si>
  <si>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</si>
  <si>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</si>
  <si>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</si>
  <si>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</si>
  <si>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</si>
  <si>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</si>
  <si>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</si>
  <si>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</si>
  <si>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</si>
  <si>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</si>
  <si>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</si>
  <si>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</si>
  <si>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</si>
  <si>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</si>
  <si>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</si>
  <si>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</si>
  <si>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</si>
  <si>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</si>
  <si>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</si>
  <si>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</si>
  <si>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</si>
  <si>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</si>
  <si>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</si>
  <si>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</si>
  <si>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</si>
  <si>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</si>
  <si>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</si>
  <si>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</si>
  <si>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</si>
  <si>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</si>
  <si>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</si>
  <si>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</si>
  <si>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</si>
  <si>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</si>
  <si>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</si>
  <si>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</si>
  <si>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</si>
  <si>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</si>
  <si>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</si>
  <si>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</si>
  <si>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</si>
  <si>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</si>
  <si>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</si>
  <si>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</si>
  <si>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</si>
  <si>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</si>
  <si>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</si>
  <si>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</si>
  <si>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</si>
  <si>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</si>
  <si>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</si>
  <si>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</si>
  <si>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</si>
  <si>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</si>
  <si>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</si>
  <si>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</si>
  <si>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</si>
  <si>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</si>
  <si>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</si>
  <si>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</si>
  <si>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</si>
  <si>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</si>
  <si>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</si>
  <si>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</si>
  <si>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</si>
  <si>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</si>
  <si>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</si>
  <si>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</si>
  <si>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</si>
  <si>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</si>
  <si>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</si>
  <si>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</si>
  <si>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</si>
  <si>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</si>
  <si>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</si>
  <si>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</si>
  <si>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</si>
  <si>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</si>
  <si>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</si>
  <si>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</si>
  <si>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</si>
  <si>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</si>
  <si>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</si>
  <si>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</si>
  <si>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</si>
  <si>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</si>
  <si>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</si>
  <si>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</si>
  <si>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</si>
  <si>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</si>
  <si>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</si>
  <si>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</si>
  <si>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</si>
  <si>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</si>
  <si>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</si>
  <si>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</si>
  <si>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</si>
  <si>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</si>
  <si>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</si>
  <si>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</si>
  <si>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</si>
  <si>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</si>
  <si>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</si>
  <si>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</si>
  <si>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</si>
  <si>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</si>
  <si>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</si>
  <si>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</si>
  <si>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</si>
  <si>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</si>
  <si>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</si>
  <si>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</si>
  <si>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</si>
  <si>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</si>
  <si>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</si>
  <si>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</si>
  <si>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</si>
  <si>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</si>
  <si>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</si>
  <si>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</si>
  <si>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</si>
  <si>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</si>
  <si>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</si>
  <si>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</si>
  <si>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</si>
  <si>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</si>
  <si>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</si>
  <si>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</si>
  <si>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</si>
  <si>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</si>
  <si>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</si>
  <si>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</si>
  <si>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</si>
  <si>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</si>
  <si>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</si>
  <si>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</si>
  <si>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</si>
  <si>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</si>
  <si>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</si>
  <si>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</si>
  <si>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</si>
  <si>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</si>
  <si>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</si>
  <si>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</si>
  <si>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</si>
  <si>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</si>
  <si>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</si>
  <si>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</si>
  <si>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</si>
  <si>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</si>
  <si>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</si>
  <si>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</si>
  <si>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</si>
  <si>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</si>
  <si>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</si>
  <si>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</si>
  <si>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</si>
  <si>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</si>
  <si>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</si>
  <si>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</si>
  <si>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</si>
  <si>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</si>
  <si>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</si>
  <si>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</si>
  <si>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</si>
  <si>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</si>
  <si>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</si>
  <si>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</si>
  <si>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</si>
  <si>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</si>
  <si>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</si>
  <si>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</si>
  <si>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</si>
  <si>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</si>
  <si>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</si>
  <si>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</si>
  <si>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</si>
  <si>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</si>
  <si>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</si>
  <si>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</si>
  <si>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</si>
  <si>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</si>
  <si>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</si>
  <si>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</si>
  <si>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</si>
  <si>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</si>
  <si>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</si>
  <si>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</si>
  <si>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</si>
  <si>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</si>
  <si>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</si>
  <si>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</si>
  <si>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</si>
  <si>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</si>
  <si>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</si>
  <si>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</si>
  <si>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</si>
  <si>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</si>
  <si>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</si>
  <si>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</si>
  <si>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</si>
  <si>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</si>
  <si>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</si>
  <si>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</si>
  <si>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</si>
  <si>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</si>
  <si>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</si>
  <si>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</si>
  <si>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</si>
  <si>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</si>
  <si>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</si>
  <si>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</si>
  <si>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</si>
  <si>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</si>
  <si>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</si>
  <si>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</si>
  <si>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</si>
  <si>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</si>
  <si>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</si>
  <si>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</si>
  <si>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</si>
  <si>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</si>
  <si>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</si>
  <si>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</si>
  <si>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</si>
  <si>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</si>
  <si>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</si>
  <si>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</si>
  <si>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</si>
  <si>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</si>
  <si>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</si>
  <si>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</si>
  <si>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</si>
  <si>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</si>
  <si>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</si>
  <si>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</si>
  <si>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</si>
  <si>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</si>
  <si>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</si>
  <si>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</si>
  <si>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</si>
  <si>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</si>
  <si>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</si>
  <si>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</si>
  <si>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</si>
  <si>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</si>
  <si>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</si>
  <si>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</si>
  <si>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</si>
  <si>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</si>
  <si>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</si>
  <si>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</si>
  <si>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</si>
  <si>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</si>
  <si>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</si>
  <si>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</si>
  <si>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</si>
  <si>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</si>
  <si>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</si>
  <si>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</si>
  <si>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</si>
  <si>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</si>
  <si>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</si>
  <si>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</si>
  <si>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</si>
  <si>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</si>
  <si>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</si>
  <si>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</si>
  <si>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</si>
  <si>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</si>
  <si>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</si>
  <si>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</si>
  <si>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</si>
  <si>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</si>
  <si>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</si>
  <si>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</si>
  <si>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</si>
  <si>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</si>
  <si>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</si>
  <si>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</si>
  <si>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</si>
  <si>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</si>
  <si>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</si>
  <si>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</si>
  <si>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</si>
  <si>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</si>
  <si>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</si>
  <si>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</si>
  <si>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</si>
  <si>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</si>
  <si>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</si>
  <si>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</si>
  <si>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</si>
  <si>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</si>
  <si>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</si>
  <si>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</si>
  <si>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</si>
  <si>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</si>
  <si>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</si>
  <si>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</si>
  <si>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</si>
  <si>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</si>
  <si>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</si>
  <si>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</si>
  <si>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</si>
  <si>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</si>
  <si>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</si>
  <si>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</si>
  <si>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</si>
  <si>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</si>
  <si>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</si>
  <si>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</si>
  <si>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</si>
  <si>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</si>
  <si>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</si>
  <si>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</si>
  <si>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</si>
  <si>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</si>
  <si>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</si>
  <si>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</si>
  <si>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</si>
  <si>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</si>
  <si>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</si>
  <si>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</si>
  <si>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</si>
  <si>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</si>
  <si>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</si>
  <si>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</si>
  <si>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</si>
  <si>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</si>
  <si>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</si>
  <si>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</si>
  <si>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</si>
  <si>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</si>
  <si>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</si>
  <si>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</si>
  <si>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</si>
  <si>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</si>
  <si>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</si>
  <si>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</si>
  <si>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</si>
  <si>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</si>
  <si>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</si>
  <si>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</si>
  <si>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</si>
  <si>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</si>
  <si>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</si>
  <si>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</si>
  <si>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</si>
  <si>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</si>
  <si>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</si>
  <si>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</si>
  <si>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</si>
  <si>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</si>
  <si>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</si>
  <si>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</si>
  <si>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</si>
  <si>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</si>
  <si>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</si>
  <si>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</si>
  <si>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</si>
  <si>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</si>
  <si>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</si>
  <si>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</si>
  <si>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</si>
  <si>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</si>
  <si>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</si>
  <si>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</si>
  <si>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</si>
  <si>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</si>
  <si>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</si>
  <si>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</si>
  <si>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</si>
  <si>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</si>
  <si>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</si>
  <si>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</si>
  <si>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</si>
  <si>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</si>
  <si>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</si>
  <si>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</si>
  <si>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</si>
  <si>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</si>
  <si>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</si>
  <si>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</si>
  <si>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</si>
  <si>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</si>
  <si>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</si>
  <si>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</si>
  <si>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</si>
  <si>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</si>
  <si>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</si>
  <si>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</si>
  <si>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</si>
  <si>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</si>
  <si>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</si>
  <si>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</si>
  <si>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</si>
  <si>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</si>
  <si>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</si>
  <si>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</si>
  <si>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</si>
  <si>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</si>
  <si>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</si>
  <si>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</si>
  <si>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</si>
  <si>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</si>
  <si>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</si>
  <si>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</si>
  <si>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</si>
  <si>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</si>
  <si>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</si>
  <si>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</si>
  <si>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</si>
  <si>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</si>
  <si>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</si>
  <si>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</si>
  <si>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</si>
  <si>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</si>
  <si>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</si>
  <si>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</si>
  <si>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</si>
  <si>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</si>
  <si>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</si>
  <si>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</si>
  <si>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</si>
  <si>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</si>
  <si>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</si>
  <si>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</si>
  <si>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</si>
  <si>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</si>
  <si>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</si>
  <si>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</si>
  <si>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</si>
  <si>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</si>
  <si>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</si>
  <si>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</si>
  <si>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</si>
  <si>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</si>
  <si>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</si>
  <si>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</si>
  <si>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</si>
  <si>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</si>
  <si>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</si>
  <si>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</si>
  <si>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</si>
  <si>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</si>
  <si>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</si>
  <si>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</si>
  <si>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</si>
  <si>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</si>
  <si>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</si>
  <si>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</si>
  <si>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</si>
  <si>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</si>
  <si>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</si>
  <si>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</si>
  <si>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</si>
  <si>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</si>
  <si>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</si>
  <si>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</si>
  <si>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</si>
  <si>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</si>
  <si>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</si>
  <si>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</si>
  <si>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</si>
  <si>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</si>
  <si>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</si>
  <si>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</si>
  <si>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</si>
  <si>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</si>
  <si>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</si>
  <si>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</si>
  <si>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</si>
  <si>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</si>
  <si>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</si>
  <si>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</si>
  <si>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</si>
  <si>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</si>
  <si>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</si>
  <si>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</si>
  <si>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</si>
  <si>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</si>
  <si>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</si>
  <si>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</si>
  <si>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</si>
  <si>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</si>
  <si>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</si>
  <si>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</si>
  <si>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</si>
  <si>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</si>
  <si>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</si>
  <si>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</si>
  <si>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</si>
  <si>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</si>
  <si>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</si>
  <si>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</si>
  <si>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</si>
  <si>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</si>
  <si>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</si>
  <si>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</si>
  <si>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</si>
  <si>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</si>
  <si>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</si>
  <si>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</si>
  <si>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</si>
  <si>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</si>
  <si>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</si>
  <si>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</si>
  <si>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</si>
  <si>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</si>
  <si>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</si>
  <si>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</si>
  <si>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</si>
  <si>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</si>
  <si>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</si>
  <si>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</si>
  <si>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</si>
  <si>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</si>
  <si>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</si>
  <si>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</si>
  <si>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</si>
  <si>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</si>
  <si>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</si>
  <si>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</si>
  <si>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</si>
  <si>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</si>
  <si>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</si>
  <si>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</si>
  <si>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</si>
  <si>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</si>
  <si>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</si>
  <si>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</si>
  <si>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</si>
  <si>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</si>
  <si>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</si>
  <si>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</si>
  <si>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</si>
  <si>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</si>
  <si>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</si>
  <si>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</si>
  <si>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</si>
  <si>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</si>
  <si>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</si>
  <si>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</si>
  <si>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</si>
  <si>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</si>
  <si>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</si>
  <si>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</si>
  <si>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</si>
  <si>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</si>
  <si>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</si>
  <si>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</si>
  <si>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</si>
  <si>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</si>
  <si>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</si>
  <si>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</si>
  <si>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</si>
  <si>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</si>
  <si>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</si>
  <si>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</si>
  <si>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</si>
  <si>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</si>
  <si>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</si>
  <si>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</si>
  <si>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</si>
  <si>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</si>
  <si>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</si>
  <si>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</si>
  <si>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</si>
  <si>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</si>
  <si>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</si>
  <si>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</si>
  <si>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</si>
  <si>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</si>
  <si>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</si>
  <si>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</si>
  <si>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</si>
  <si>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</si>
  <si>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</si>
  <si>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</si>
  <si>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</si>
  <si>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</si>
  <si>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</si>
  <si>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</si>
  <si>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</si>
  <si>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</si>
  <si>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</si>
  <si>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</si>
  <si>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</si>
  <si>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</si>
  <si>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</si>
  <si>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</si>
  <si>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</si>
  <si>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</si>
  <si>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</si>
  <si>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</si>
  <si>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</si>
  <si>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</si>
  <si>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</si>
  <si>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</si>
  <si>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</si>
  <si>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</si>
  <si>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</si>
  <si>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</si>
  <si>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</si>
  <si>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</si>
  <si>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</si>
  <si>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</si>
  <si>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</si>
  <si>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</si>
  <si>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</si>
  <si>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</si>
  <si>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</si>
  <si>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</si>
  <si>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</si>
  <si>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</si>
  <si>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</si>
  <si>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</si>
  <si>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</si>
  <si>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</si>
  <si>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</si>
  <si>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</si>
  <si>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</si>
  <si>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</si>
  <si>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</si>
  <si>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</si>
  <si>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</si>
  <si>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</si>
  <si>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</si>
  <si>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</si>
  <si>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</si>
  <si>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</si>
  <si>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</si>
  <si>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</si>
  <si>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</si>
  <si>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</si>
  <si>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</si>
  <si>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</si>
  <si>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</si>
  <si>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</si>
  <si>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</si>
  <si>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</si>
  <si>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</si>
  <si>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</si>
  <si>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</si>
  <si>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</si>
  <si>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</si>
  <si>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</si>
  <si>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</si>
  <si>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</si>
  <si>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</si>
  <si>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</si>
  <si>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</si>
  <si>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</si>
  <si>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</si>
  <si>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</si>
  <si>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</si>
  <si>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</si>
  <si>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</si>
  <si>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</si>
  <si>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</si>
  <si>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</si>
  <si>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</si>
  <si>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</si>
  <si>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</si>
  <si>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</si>
  <si>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</si>
  <si>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</si>
  <si>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</si>
  <si>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</si>
  <si>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</si>
  <si>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</si>
  <si>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</si>
  <si>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</si>
  <si>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</si>
  <si>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</si>
  <si>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</si>
  <si>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</si>
  <si>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</si>
  <si>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</si>
  <si>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</si>
  <si>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</si>
  <si>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</si>
  <si>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</si>
  <si>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</si>
  <si>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</si>
  <si>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</si>
  <si>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</si>
  <si>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</si>
  <si>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</si>
  <si>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</si>
  <si>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</si>
  <si>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</si>
  <si>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</si>
  <si>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</si>
  <si>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</si>
  <si>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</si>
  <si>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</si>
  <si>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</si>
  <si>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</si>
  <si>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</si>
  <si>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</si>
  <si>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</si>
  <si>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</si>
  <si>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</si>
  <si>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</si>
  <si>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</si>
  <si>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</si>
  <si>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</si>
  <si>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</si>
  <si>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</si>
  <si>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</si>
  <si>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</si>
  <si>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</si>
  <si>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</si>
  <si>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</si>
  <si>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</si>
  <si>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</si>
  <si>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</si>
  <si>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</si>
  <si>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</si>
  <si>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</si>
  <si>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</si>
  <si>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</si>
  <si>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</si>
  <si>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</si>
  <si>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</si>
  <si>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</si>
  <si>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</si>
  <si>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</si>
  <si>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</si>
  <si>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</si>
  <si>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</si>
  <si>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</si>
  <si>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</si>
  <si>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</si>
  <si>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</si>
  <si>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</si>
  <si>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</si>
  <si>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</si>
  <si>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</si>
  <si>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</si>
  <si>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</si>
  <si>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</si>
  <si>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</si>
  <si>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</si>
  <si>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</si>
  <si>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</si>
  <si>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</si>
  <si>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</si>
  <si>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</si>
  <si>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</si>
  <si>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</si>
  <si>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</si>
  <si>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</si>
  <si>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</si>
  <si>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</si>
  <si>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</si>
  <si>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</si>
  <si>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</si>
  <si>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</si>
  <si>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</si>
  <si>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</si>
  <si>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</si>
  <si>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</si>
  <si>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</si>
  <si>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</si>
  <si>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</si>
  <si>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</si>
  <si>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</si>
  <si>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</si>
  <si>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</si>
  <si>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</si>
  <si>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</si>
  <si>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</si>
  <si>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</si>
  <si>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</si>
  <si>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</si>
  <si>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</si>
  <si>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</si>
  <si>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</si>
  <si>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</si>
  <si>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</si>
  <si>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</si>
  <si>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</si>
  <si>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</si>
  <si>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</si>
  <si>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</si>
  <si>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</si>
  <si>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</si>
  <si>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</si>
  <si>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</si>
  <si>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</si>
  <si>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</si>
  <si>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</si>
  <si>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</si>
  <si>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</si>
  <si>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</si>
  <si>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</si>
  <si>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</si>
  <si>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</si>
  <si>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</si>
  <si>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</si>
  <si>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</si>
  <si>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</si>
  <si>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</si>
  <si>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</si>
  <si>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</si>
  <si>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</si>
  <si>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</si>
  <si>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</si>
  <si>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</si>
  <si>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</si>
  <si>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</si>
  <si>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</si>
  <si>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</si>
  <si>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</si>
  <si>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</si>
  <si>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</si>
  <si>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</si>
  <si>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</si>
  <si>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</si>
  <si>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</si>
  <si>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</si>
  <si>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</si>
  <si>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</si>
  <si>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</si>
  <si>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</si>
  <si>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</si>
  <si>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</si>
  <si>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</si>
  <si>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</si>
  <si>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</si>
  <si>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</si>
  <si>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</si>
  <si>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</si>
  <si>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</si>
  <si>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</si>
  <si>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</si>
  <si>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</si>
  <si>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</si>
  <si>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</si>
  <si>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</si>
  <si>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</si>
  <si>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</si>
  <si>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</si>
  <si>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</si>
  <si>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</si>
  <si>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</si>
  <si>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</si>
  <si>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</si>
  <si>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</si>
  <si>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</si>
  <si>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</si>
  <si>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</si>
  <si>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</si>
  <si>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</si>
  <si>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</si>
  <si>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</si>
  <si>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</si>
  <si>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</si>
  <si>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</si>
  <si>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</si>
  <si>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</si>
  <si>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</si>
  <si>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</si>
  <si>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</si>
  <si>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</si>
  <si>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</si>
  <si>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</si>
  <si>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</si>
  <si>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</si>
  <si>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</si>
  <si>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</si>
  <si>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</si>
  <si>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</si>
  <si>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</si>
  <si>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</si>
  <si>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</si>
  <si>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</si>
  <si>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</si>
  <si>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</si>
  <si>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</si>
  <si>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</si>
  <si>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</si>
  <si>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</si>
  <si>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</si>
  <si>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</si>
  <si>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</si>
  <si>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</si>
  <si>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</si>
  <si>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</si>
  <si>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</si>
  <si>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</si>
  <si>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</si>
  <si>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</si>
  <si>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</si>
  <si>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</si>
  <si>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</si>
  <si>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</si>
  <si>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</si>
  <si>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</si>
  <si>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</si>
  <si>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</si>
  <si>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</si>
  <si>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</si>
  <si>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</si>
  <si>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</si>
  <si>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</si>
  <si>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</si>
  <si>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</si>
  <si>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</si>
  <si>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</si>
  <si>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</si>
  <si>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</si>
  <si>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</si>
  <si>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</si>
  <si>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</si>
  <si>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</si>
  <si>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</si>
  <si>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</si>
  <si>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</si>
  <si>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</si>
  <si>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</si>
  <si>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</si>
  <si>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</si>
  <si>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</si>
  <si>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</si>
  <si>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</si>
  <si>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</si>
  <si>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</si>
  <si>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</si>
  <si>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</si>
  <si>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</si>
  <si>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</si>
  <si>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</si>
  <si>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</si>
  <si>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</si>
  <si>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</si>
  <si>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</si>
  <si>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</si>
  <si>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</si>
  <si>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</si>
  <si>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</si>
  <si>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</si>
  <si>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</si>
  <si>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</si>
  <si>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</si>
  <si>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</si>
  <si>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</si>
  <si>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</si>
  <si>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</si>
  <si>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</si>
  <si>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</si>
  <si>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</si>
  <si>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</si>
  <si>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</si>
  <si>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</si>
  <si>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</si>
  <si>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</si>
  <si>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</si>
  <si>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</si>
  <si>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</si>
  <si>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</si>
  <si>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</si>
  <si>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</si>
  <si>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</si>
  <si>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</si>
  <si>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</si>
  <si>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</si>
  <si>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</si>
  <si>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</si>
  <si>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</si>
  <si>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</si>
  <si>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</si>
  <si>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</si>
  <si>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</si>
  <si>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</si>
  <si>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</si>
  <si>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</si>
  <si>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</si>
  <si>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</si>
  <si>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</si>
  <si>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</si>
  <si>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</si>
  <si>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</si>
  <si>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</si>
  <si>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</si>
  <si>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</si>
  <si>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</si>
  <si>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</si>
  <si>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</si>
  <si>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</si>
  <si>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</si>
  <si>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</si>
  <si>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</si>
  <si>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</si>
  <si>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</si>
  <si>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</si>
  <si>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</si>
  <si>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</si>
  <si>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</si>
  <si>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</si>
  <si>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</si>
  <si>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</si>
  <si>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</si>
  <si>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</si>
  <si>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</si>
  <si>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</si>
  <si>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</si>
  <si>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</si>
  <si>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</si>
  <si>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</si>
  <si>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</si>
  <si>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</si>
  <si>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</si>
  <si>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</si>
  <si>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</si>
  <si>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</si>
  <si>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</si>
  <si>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</si>
  <si>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</si>
  <si>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</si>
  <si>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</si>
  <si>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</si>
  <si>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</si>
  <si>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</si>
  <si>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</si>
  <si>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</si>
  <si>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</si>
  <si>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</si>
  <si>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</si>
  <si>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</si>
  <si>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</si>
  <si>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</si>
  <si>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</si>
  <si>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</si>
  <si>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</si>
  <si>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</si>
  <si>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</si>
  <si>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</si>
  <si>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</si>
  <si>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</si>
  <si>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</si>
  <si>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</si>
  <si>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</si>
  <si>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</si>
  <si>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</si>
  <si>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</si>
  <si>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</si>
  <si>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</si>
  <si>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</si>
  <si>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</si>
  <si>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</si>
  <si>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</si>
  <si>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</si>
  <si>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</si>
  <si>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</si>
  <si>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</si>
  <si>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</si>
  <si>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</si>
  <si>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</si>
  <si>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</si>
  <si>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</si>
  <si>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</si>
  <si>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</si>
  <si>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</si>
  <si>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</si>
  <si>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</si>
  <si>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</si>
  <si>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</si>
  <si>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</si>
  <si>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</si>
  <si>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</si>
  <si>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</si>
  <si>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</si>
  <si>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</si>
  <si>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</si>
  <si>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</si>
  <si>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</si>
  <si>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</si>
  <si>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</si>
  <si>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</si>
  <si>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</si>
  <si>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</si>
  <si>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</si>
  <si>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</si>
  <si>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</si>
  <si>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</si>
  <si>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</si>
  <si>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</si>
  <si>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</si>
  <si>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</si>
  <si>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</si>
  <si>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</si>
  <si>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</si>
  <si>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</si>
  <si>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</si>
  <si>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</si>
  <si>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</si>
  <si>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</si>
  <si>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</si>
  <si>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</si>
  <si>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</si>
  <si>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</si>
  <si>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</si>
  <si>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</si>
  <si>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</si>
  <si>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</si>
  <si>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</si>
  <si>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</si>
  <si>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</si>
  <si>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</si>
  <si>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</si>
  <si>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</si>
  <si>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</si>
  <si>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</si>
  <si>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</si>
  <si>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</si>
  <si>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</si>
  <si>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</si>
  <si>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</si>
  <si>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</si>
  <si>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</si>
  <si>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</si>
  <si>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</si>
  <si>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</si>
  <si>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</si>
  <si>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</si>
  <si>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</si>
  <si>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</si>
  <si>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</si>
  <si>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</si>
  <si>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</si>
  <si>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</si>
  <si>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</si>
  <si>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</si>
  <si>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</si>
  <si>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</si>
  <si>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</si>
  <si>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</si>
  <si>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</si>
  <si>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</si>
  <si>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</si>
  <si>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</si>
  <si>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</si>
  <si>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</si>
  <si>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</si>
  <si>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</si>
  <si>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</si>
  <si>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</si>
  <si>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</si>
  <si>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</si>
  <si>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</si>
  <si>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</si>
  <si>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</si>
  <si>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</si>
  <si>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</si>
  <si>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</si>
  <si>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</si>
  <si>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</si>
  <si>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</si>
  <si>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</si>
  <si>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</si>
  <si>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</si>
  <si>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</si>
  <si>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</si>
  <si>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</si>
  <si>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</si>
  <si>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</si>
  <si>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</si>
  <si>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</si>
  <si>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</si>
  <si>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</si>
  <si>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</si>
  <si>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</si>
  <si>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</si>
  <si>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</si>
  <si>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</si>
  <si>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</si>
  <si>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</si>
  <si>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</si>
  <si>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</si>
  <si>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</si>
  <si>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</si>
  <si>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</si>
  <si>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</si>
  <si>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</si>
  <si>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</si>
  <si>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</si>
  <si>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</si>
  <si>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</si>
  <si>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</si>
  <si>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</si>
  <si>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</si>
  <si>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</si>
  <si>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</si>
  <si>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</si>
  <si>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</si>
  <si>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</si>
  <si>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</si>
  <si>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</si>
  <si>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</si>
  <si>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</si>
  <si>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</si>
  <si>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</si>
  <si>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</si>
  <si>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</si>
  <si>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</si>
  <si>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</si>
  <si>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</si>
  <si>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</si>
  <si>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</si>
  <si>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</si>
  <si>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</si>
  <si>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</si>
  <si>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</si>
  <si>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</si>
  <si>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</si>
  <si>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</si>
  <si>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</si>
  <si>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</si>
  <si>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</si>
  <si>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</si>
  <si>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</si>
  <si>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</si>
  <si>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</si>
  <si>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</si>
  <si>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</si>
  <si>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</si>
  <si>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</si>
  <si>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</si>
  <si>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</si>
  <si>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</si>
  <si>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</si>
  <si>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</si>
  <si>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</si>
  <si>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</si>
  <si>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</si>
  <si>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</si>
  <si>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</si>
  <si>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</si>
  <si>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</si>
  <si>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</si>
  <si>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</si>
  <si>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</si>
  <si>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</si>
  <si>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</si>
  <si>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</si>
  <si>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</si>
  <si>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</si>
  <si>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</si>
  <si>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</si>
  <si>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</si>
  <si>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</si>
  <si>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</si>
  <si>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</si>
  <si>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</si>
  <si>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</si>
  <si>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</si>
  <si>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</si>
  <si>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</si>
  <si>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</si>
  <si>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</si>
  <si>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</si>
  <si>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</si>
  <si>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</si>
  <si>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</si>
  <si>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</si>
  <si>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</si>
  <si>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</si>
  <si>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</si>
  <si>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</si>
  <si>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</si>
  <si>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</si>
  <si>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</si>
  <si>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</si>
  <si>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</si>
  <si>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</si>
  <si>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</si>
  <si>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</si>
  <si>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</si>
  <si>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</si>
  <si>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</si>
  <si>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</si>
  <si>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</si>
  <si>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</si>
  <si>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</si>
  <si>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</si>
  <si>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</si>
  <si>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</si>
  <si>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</si>
  <si>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</si>
  <si>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</si>
  <si>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</si>
  <si>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</si>
  <si>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</si>
  <si>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</si>
  <si>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</si>
  <si>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</si>
  <si>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</si>
  <si>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</si>
  <si>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</si>
  <si>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</si>
  <si>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</si>
  <si>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</si>
  <si>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</si>
  <si>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</si>
  <si>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</si>
  <si>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</si>
  <si>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</si>
  <si>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</si>
  <si>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</si>
  <si>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</si>
  <si>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</si>
  <si>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</si>
  <si>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</si>
  <si>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</si>
  <si>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</si>
  <si>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</si>
  <si>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</si>
  <si>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</si>
  <si>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</si>
  <si>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</si>
  <si>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</si>
  <si>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</si>
  <si>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</si>
  <si>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</si>
  <si>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</si>
  <si>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</si>
  <si>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</si>
  <si>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</si>
  <si>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</si>
  <si>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</si>
  <si>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</si>
  <si>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</si>
  <si>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</si>
  <si>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</si>
  <si>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</si>
  <si>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</si>
  <si>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</si>
  <si>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</si>
  <si>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</si>
  <si>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</si>
  <si>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</si>
  <si>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</si>
  <si>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</si>
  <si>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</si>
  <si>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</si>
  <si>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</si>
  <si>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</si>
  <si>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</si>
  <si>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</si>
  <si>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</si>
  <si>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</si>
  <si>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</si>
  <si>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</si>
  <si>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</si>
  <si>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</si>
  <si>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</si>
  <si>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</si>
  <si>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</si>
  <si>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</si>
  <si>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</si>
  <si>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</si>
  <si>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</si>
  <si>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</si>
  <si>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</si>
  <si>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</si>
  <si>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</si>
  <si>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</si>
  <si>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</si>
  <si>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</si>
  <si>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</si>
  <si>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</si>
  <si>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</si>
  <si>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</si>
  <si>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</si>
  <si>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</si>
  <si>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</si>
  <si>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</si>
  <si>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</si>
  <si>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</si>
  <si>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</si>
  <si>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</si>
  <si>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</si>
  <si>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</si>
  <si>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</si>
  <si>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</si>
  <si>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</si>
  <si>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</si>
  <si>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</si>
  <si>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</si>
  <si>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</si>
  <si>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</si>
  <si>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</si>
  <si>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</si>
  <si>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</si>
  <si>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</si>
  <si>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</si>
  <si>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</si>
  <si>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</si>
  <si>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</si>
  <si>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</si>
  <si>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</si>
  <si>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</si>
  <si>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</si>
  <si>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</si>
  <si>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</si>
  <si>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</si>
  <si>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</si>
  <si>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</si>
  <si>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</si>
  <si>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</si>
  <si>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</si>
  <si>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</si>
  <si>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</si>
  <si>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</si>
  <si>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</si>
  <si>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</si>
  <si>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</si>
  <si>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</si>
  <si>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</si>
  <si>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</si>
  <si>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</si>
  <si>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</si>
  <si>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</si>
  <si>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</si>
  <si>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</si>
  <si>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</si>
  <si>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</si>
  <si>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</si>
  <si>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</si>
  <si>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</si>
  <si>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</si>
  <si>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</si>
  <si>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</si>
  <si>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</si>
  <si>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</si>
  <si>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</si>
  <si>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</si>
  <si>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</si>
  <si>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</si>
  <si>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</si>
  <si>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</si>
  <si>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</si>
  <si>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</si>
  <si>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</si>
  <si>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</si>
  <si>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</si>
  <si>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</si>
  <si>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</si>
  <si>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</si>
  <si>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</si>
  <si>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</si>
  <si>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</si>
  <si>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</si>
  <si>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</si>
  <si>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</si>
  <si>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</si>
  <si>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</si>
  <si>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</si>
  <si>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</si>
  <si>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</si>
  <si>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</si>
  <si>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</si>
  <si>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</si>
  <si>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</si>
  <si>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</si>
  <si>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</si>
  <si>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</si>
  <si>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</si>
  <si>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</si>
  <si>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</si>
  <si>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</si>
  <si>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</si>
  <si>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</si>
  <si>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</si>
  <si>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</si>
  <si>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</si>
  <si>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</si>
  <si>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</si>
  <si>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</si>
  <si>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</si>
  <si>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</si>
  <si>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</si>
  <si>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</si>
  <si>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</si>
  <si>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</si>
  <si>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</si>
  <si>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</si>
  <si>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</si>
  <si>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</si>
  <si>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</si>
  <si>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</si>
  <si>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</si>
  <si>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</si>
  <si>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</si>
  <si>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</si>
  <si>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</si>
  <si>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</si>
  <si>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</si>
  <si>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</si>
  <si>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</si>
  <si>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</si>
  <si>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</si>
  <si>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</si>
  <si>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</si>
  <si>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</si>
  <si>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</si>
  <si>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</si>
  <si>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</si>
  <si>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</si>
  <si>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</si>
  <si>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</si>
  <si>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</si>
  <si>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</si>
  <si>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</si>
  <si>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</si>
  <si>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</si>
  <si>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</si>
  <si>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</si>
  <si>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</si>
  <si>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</si>
  <si>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</si>
  <si>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</si>
  <si>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</si>
  <si>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</si>
  <si>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</si>
  <si>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</si>
  <si>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</si>
  <si>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</si>
  <si>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</si>
  <si>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</si>
  <si>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</si>
  <si>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</si>
  <si>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</si>
  <si>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</si>
  <si>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</si>
  <si>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</si>
  <si>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</si>
  <si>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</si>
  <si>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</si>
  <si>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</si>
  <si>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</si>
  <si>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</si>
  <si>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</si>
  <si>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</si>
  <si>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</si>
  <si>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</si>
  <si>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</si>
  <si>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</si>
  <si>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</si>
  <si>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</si>
  <si>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</si>
  <si>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</si>
  <si>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</si>
  <si>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</si>
  <si>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</si>
  <si>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</si>
  <si>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</si>
  <si>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</si>
  <si>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</si>
  <si>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</si>
  <si>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</si>
  <si>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</si>
  <si>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</si>
  <si>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</si>
  <si>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</si>
  <si>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</si>
  <si>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</si>
  <si>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</si>
  <si>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</si>
  <si>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</si>
  <si>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</si>
  <si>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</si>
  <si>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</si>
  <si>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</si>
  <si>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</si>
  <si>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</si>
  <si>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</si>
  <si>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</si>
  <si>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</si>
  <si>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</si>
  <si>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</si>
  <si>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</si>
  <si>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</si>
  <si>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</si>
  <si>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</si>
  <si>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</si>
  <si>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</si>
  <si>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</si>
  <si>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</si>
  <si>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</si>
  <si>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</si>
  <si>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</si>
  <si>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</si>
  <si>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</si>
  <si>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</si>
  <si>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</si>
  <si>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</si>
  <si>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</si>
  <si>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</si>
  <si>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</si>
  <si>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</si>
  <si>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</si>
  <si>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</si>
  <si>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</si>
  <si>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</si>
  <si>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</si>
  <si>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</si>
  <si>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</si>
  <si>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</si>
  <si>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</si>
  <si>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</si>
  <si>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</si>
  <si>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</si>
  <si>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</si>
  <si>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</si>
  <si>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</si>
  <si>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</si>
  <si>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</si>
  <si>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</si>
  <si>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</si>
  <si>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</si>
  <si>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</si>
  <si>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</si>
  <si>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</si>
  <si>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</si>
  <si>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</si>
  <si>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</si>
  <si>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</si>
  <si>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</si>
  <si>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</si>
  <si>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</si>
  <si>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</si>
  <si>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</si>
  <si>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</si>
  <si>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</si>
  <si>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</si>
  <si>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</si>
  <si>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</si>
  <si>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</si>
  <si>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</si>
  <si>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</si>
  <si>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</si>
  <si>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</si>
  <si>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</si>
  <si>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</si>
  <si>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</si>
  <si>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</si>
  <si>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</si>
  <si>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</si>
  <si>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</si>
  <si>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</si>
  <si>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</si>
  <si>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</si>
  <si>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</si>
  <si>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</si>
  <si>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</si>
  <si>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</si>
  <si>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</si>
  <si>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</si>
  <si>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</si>
  <si>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</si>
  <si>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</si>
  <si>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</si>
  <si>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</si>
  <si>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</si>
  <si>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</si>
  <si>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</si>
  <si>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</si>
  <si>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</si>
  <si>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</si>
  <si>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</si>
  <si>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</si>
  <si>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</si>
  <si>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</si>
  <si>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</si>
  <si>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</si>
  <si>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</si>
  <si>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</si>
  <si>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</si>
  <si>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</si>
  <si>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</si>
  <si>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</si>
  <si>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</si>
  <si>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</si>
  <si>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</si>
  <si>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</si>
  <si>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</si>
  <si>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</si>
  <si>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</si>
  <si>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</si>
  <si>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</si>
  <si>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</si>
  <si>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</si>
  <si>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</si>
  <si>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</si>
  <si>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</si>
  <si>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</si>
  <si>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</si>
  <si>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</si>
  <si>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</si>
  <si>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</si>
  <si>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</si>
  <si>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</si>
  <si>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</si>
  <si>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</si>
  <si>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</si>
  <si>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</si>
  <si>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</si>
  <si>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</si>
  <si>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</si>
  <si>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</si>
  <si>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</si>
  <si>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</si>
  <si>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</si>
  <si>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</si>
  <si>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</si>
  <si>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</si>
  <si>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</si>
  <si>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</si>
  <si>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</si>
  <si>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</si>
  <si>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</si>
  <si>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</si>
  <si>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</si>
  <si>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</si>
  <si>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</si>
  <si>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</si>
  <si>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</si>
  <si>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</si>
  <si>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</si>
  <si>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</si>
  <si>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</si>
  <si>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</si>
  <si>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</si>
  <si>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</si>
  <si>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</si>
  <si>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</si>
  <si>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</si>
  <si>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</si>
  <si>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</si>
  <si>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</si>
  <si>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</si>
  <si>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</si>
  <si>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</si>
  <si>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</si>
  <si>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</si>
  <si>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</si>
  <si>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</si>
  <si>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</si>
  <si>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</si>
  <si>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</si>
  <si>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</si>
  <si>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</si>
  <si>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</si>
  <si>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</si>
  <si>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</si>
  <si>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</si>
  <si>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</si>
  <si>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</si>
  <si>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</si>
  <si>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</si>
  <si>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</si>
  <si>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</si>
  <si>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</si>
  <si>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</si>
  <si>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</si>
  <si>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</si>
  <si>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</si>
  <si>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</si>
  <si>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</si>
  <si>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</si>
  <si>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</si>
  <si>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</si>
  <si>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</si>
  <si>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</si>
  <si>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</si>
  <si>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</si>
  <si>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</si>
  <si>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</si>
  <si>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</si>
  <si>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</si>
  <si>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</si>
  <si>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</si>
  <si>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</si>
  <si>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</si>
  <si>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</si>
  <si>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</si>
  <si>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</si>
  <si>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</si>
  <si>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</si>
  <si>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</si>
  <si>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</si>
  <si>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</si>
  <si>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</si>
  <si>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</si>
  <si>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</si>
  <si>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</si>
  <si>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</si>
  <si>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</si>
  <si>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</si>
  <si>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</si>
  <si>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</si>
  <si>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</si>
  <si>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</si>
  <si>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</si>
  <si>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</si>
  <si>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</si>
  <si>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</si>
  <si>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</si>
  <si>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</si>
  <si>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</si>
  <si>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</si>
  <si>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</si>
  <si>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</si>
  <si>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</si>
  <si>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</si>
  <si>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</si>
  <si>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</si>
  <si>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</si>
  <si>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</si>
  <si>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</si>
  <si>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</si>
  <si>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</si>
  <si>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</si>
  <si>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</si>
  <si>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</si>
  <si>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</si>
  <si>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</si>
  <si>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</si>
  <si>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</si>
  <si>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</si>
  <si>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</si>
  <si>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</si>
  <si>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</si>
  <si>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</si>
  <si>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</si>
  <si>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</si>
  <si>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</si>
  <si>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</si>
  <si>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</si>
  <si>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</si>
  <si>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</si>
  <si>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</si>
  <si>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</si>
  <si>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</si>
  <si>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</si>
  <si>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</si>
  <si>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</si>
  <si>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</si>
  <si>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</si>
  <si>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</si>
  <si>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</si>
  <si>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</si>
  <si>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</si>
  <si>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</si>
  <si>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</si>
  <si>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</si>
  <si>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</si>
  <si>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</si>
  <si>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</si>
  <si>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</si>
  <si>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</si>
  <si>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</si>
  <si>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</si>
  <si>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</si>
  <si>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</si>
  <si>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</si>
  <si>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</si>
  <si>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</si>
  <si>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</si>
  <si>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</si>
  <si>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</si>
  <si>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</si>
  <si>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</si>
  <si>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</si>
  <si>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</si>
  <si>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</si>
  <si>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</si>
  <si>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</si>
  <si>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</si>
  <si>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</si>
  <si>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</si>
  <si>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</si>
  <si>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</si>
  <si>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</si>
  <si>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</si>
  <si>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</si>
  <si>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</si>
  <si>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</si>
  <si>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</si>
  <si>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</si>
  <si>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</si>
  <si>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</si>
  <si>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</si>
  <si>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</si>
  <si>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</si>
  <si>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</si>
  <si>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</si>
  <si>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</si>
  <si>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</si>
  <si>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</si>
  <si>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</si>
  <si>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</si>
  <si>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</si>
  <si>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</si>
  <si>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</si>
  <si>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</si>
  <si>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</si>
  <si>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</si>
  <si>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</si>
  <si>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</si>
  <si>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</si>
  <si>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</si>
  <si>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</si>
  <si>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</si>
  <si>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</si>
  <si>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</si>
  <si>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</si>
  <si>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</si>
  <si>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</si>
  <si>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</si>
  <si>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</si>
  <si>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</si>
  <si>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</si>
  <si>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</si>
  <si>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</si>
  <si>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</si>
  <si>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</si>
  <si>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</si>
  <si>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</si>
  <si>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</si>
  <si>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</si>
  <si>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</si>
  <si>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</si>
  <si>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</si>
  <si>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</si>
  <si>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</si>
  <si>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</si>
  <si>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</si>
  <si>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</si>
  <si>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</si>
  <si>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</si>
  <si>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</si>
  <si>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</si>
  <si>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</si>
  <si>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</si>
  <si>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</si>
  <si>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</si>
  <si>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</si>
  <si>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</si>
  <si>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</si>
  <si>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</si>
  <si>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</si>
  <si>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</si>
  <si>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</si>
  <si>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</si>
  <si>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</si>
  <si>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</si>
  <si>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</si>
  <si>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</si>
  <si>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</si>
  <si>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</si>
  <si>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</si>
  <si>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</si>
  <si>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</si>
  <si>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</si>
  <si>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</si>
  <si>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</si>
  <si>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</si>
  <si>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</si>
  <si>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</si>
  <si>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</si>
  <si>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</si>
  <si>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</si>
  <si>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</si>
  <si>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</si>
  <si>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</si>
  <si>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</si>
  <si>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</si>
  <si>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</si>
  <si>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</si>
  <si>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</si>
  <si>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</si>
  <si>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</si>
  <si>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</si>
  <si>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</si>
  <si>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</si>
  <si>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</si>
  <si>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</si>
  <si>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</si>
  <si>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</si>
  <si>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</si>
  <si>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</si>
  <si>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</si>
  <si>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</si>
  <si>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</si>
  <si>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</si>
  <si>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</si>
  <si>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</si>
  <si>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</si>
  <si>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</si>
  <si>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</si>
  <si>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</si>
  <si>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</si>
  <si>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</si>
  <si>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</si>
  <si>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</si>
  <si>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</si>
  <si>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</si>
  <si>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</si>
  <si>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</si>
  <si>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</si>
  <si>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</si>
  <si>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</si>
  <si>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</si>
  <si>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</si>
  <si>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</si>
  <si>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</si>
  <si>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</si>
  <si>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</si>
  <si>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</si>
  <si>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</si>
  <si>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</si>
  <si>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</si>
  <si>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</si>
  <si>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</si>
  <si>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</si>
  <si>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</si>
  <si>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</si>
  <si>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</si>
  <si>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</si>
  <si>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</si>
  <si>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</si>
  <si>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</si>
  <si>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</si>
  <si>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</si>
  <si>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</si>
  <si>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</si>
  <si>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</si>
  <si>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</si>
  <si>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</si>
  <si>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</si>
  <si>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</si>
  <si>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</si>
  <si>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</si>
  <si>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</si>
  <si>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</si>
  <si>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</si>
  <si>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</si>
  <si>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</si>
  <si>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</si>
  <si>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</si>
  <si>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</si>
  <si>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</si>
  <si>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</si>
  <si>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</si>
  <si>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</si>
  <si>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</si>
  <si>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</si>
  <si>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</si>
  <si>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</si>
  <si>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</si>
  <si>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</si>
  <si>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</si>
  <si>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</si>
  <si>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</si>
  <si>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</si>
  <si>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</si>
  <si>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</si>
  <si>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</si>
  <si>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</si>
  <si>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</si>
  <si>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</si>
  <si>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</si>
  <si>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</si>
  <si>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</si>
  <si>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</si>
  <si>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</si>
  <si>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</si>
  <si>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</si>
  <si>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</si>
  <si>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</si>
  <si>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</si>
  <si>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</si>
  <si>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</si>
  <si>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</si>
  <si>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</si>
  <si>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</si>
  <si>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</si>
  <si>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</si>
  <si>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</si>
  <si>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</si>
  <si>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</si>
  <si>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</si>
  <si>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</si>
  <si>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</si>
  <si>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</si>
  <si>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</si>
  <si>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</si>
  <si>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</si>
  <si>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</si>
  <si>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</si>
  <si>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</si>
  <si>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</si>
  <si>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</si>
  <si>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</si>
  <si>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</si>
  <si>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</si>
  <si>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</si>
  <si>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</si>
  <si>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</si>
  <si>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</si>
  <si>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</si>
  <si>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</si>
  <si>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</si>
  <si>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</si>
  <si>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</si>
  <si>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</si>
  <si>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</si>
  <si>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</si>
  <si>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</si>
  <si>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</si>
  <si>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</si>
  <si>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</si>
  <si>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</si>
  <si>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</si>
  <si>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</si>
  <si>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</si>
  <si>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</si>
  <si>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</si>
  <si>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</si>
  <si>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</si>
  <si>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</si>
  <si>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</si>
  <si>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</si>
  <si>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</si>
  <si>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</si>
  <si>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</si>
  <si>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</si>
  <si>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</si>
  <si>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</si>
  <si>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</si>
  <si>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</si>
  <si>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</si>
  <si>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</si>
  <si>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</si>
  <si>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</si>
  <si>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</si>
  <si>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</si>
  <si>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</si>
  <si>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</si>
  <si>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</si>
  <si>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</si>
  <si>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</si>
  <si>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</si>
  <si>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</si>
  <si>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</si>
  <si>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</si>
  <si>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</si>
  <si>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</si>
  <si>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</si>
  <si>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</si>
  <si>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</si>
  <si>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</si>
  <si>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</si>
  <si>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</si>
  <si>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</si>
  <si>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</si>
  <si>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</si>
  <si>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</si>
  <si>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</si>
  <si>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</si>
  <si>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</si>
  <si>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</si>
  <si>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</si>
  <si>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</si>
  <si>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</si>
  <si>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</si>
  <si>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</si>
  <si>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</si>
  <si>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</si>
  <si>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</si>
  <si>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</si>
  <si>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</si>
  <si>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</si>
  <si>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</si>
  <si>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</si>
  <si>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</si>
  <si>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</si>
  <si>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</si>
  <si>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</si>
  <si>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</si>
  <si>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</si>
  <si>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</si>
  <si>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</si>
  <si>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</si>
  <si>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</si>
  <si>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</si>
  <si>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</si>
  <si>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</si>
  <si>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</si>
  <si>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</si>
  <si>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</si>
  <si>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</si>
  <si>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</si>
  <si>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</si>
  <si>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</si>
  <si>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</si>
  <si>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</si>
  <si>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</si>
  <si>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</si>
  <si>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</si>
  <si>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</si>
  <si>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</si>
  <si>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</si>
  <si>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</si>
  <si>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</si>
  <si>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</si>
  <si>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</si>
  <si>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</si>
  <si>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</si>
  <si>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</si>
  <si>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</si>
  <si>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</si>
  <si>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</si>
  <si>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</si>
  <si>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</si>
  <si>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</si>
  <si>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</si>
  <si>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</si>
  <si>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</si>
  <si>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</si>
  <si>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</si>
  <si>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</si>
  <si>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</si>
  <si>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</si>
  <si>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</si>
  <si>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</si>
  <si>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</si>
  <si>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</si>
  <si>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</si>
  <si>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</si>
  <si>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</si>
  <si>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</si>
  <si>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</si>
  <si>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</si>
  <si>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</si>
  <si>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</si>
  <si>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</si>
  <si>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</si>
  <si>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</si>
  <si>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</si>
  <si>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</si>
  <si>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</si>
  <si>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</si>
  <si>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</si>
  <si>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</si>
  <si>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</si>
  <si>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</si>
  <si>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</si>
  <si>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</si>
  <si>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</si>
  <si>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</si>
  <si>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</si>
  <si>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</si>
  <si>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</si>
  <si>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</si>
  <si>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</si>
  <si>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</si>
  <si>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</si>
  <si>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</si>
  <si>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</si>
  <si>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</si>
  <si>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</si>
  <si>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</si>
  <si>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</si>
  <si>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</si>
  <si>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</si>
  <si>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</si>
  <si>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</si>
  <si>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</si>
  <si>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</si>
  <si>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</si>
  <si>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</si>
  <si>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</si>
  <si>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</si>
  <si>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</si>
  <si>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</si>
  <si>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</si>
  <si>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</si>
  <si>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</si>
  <si>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</si>
  <si>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</si>
  <si>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</si>
  <si>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</si>
  <si>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</si>
  <si>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</si>
  <si>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</si>
  <si>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</si>
  <si>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</si>
  <si>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</si>
  <si>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</si>
  <si>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</si>
  <si>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</si>
  <si>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</si>
  <si>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</si>
  <si>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</si>
  <si>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</si>
  <si>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</si>
  <si>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</si>
  <si>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</si>
  <si>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</si>
  <si>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</si>
  <si>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</si>
  <si>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</si>
  <si>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</si>
  <si>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</si>
  <si>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</si>
  <si>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</si>
  <si>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</si>
  <si>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</si>
  <si>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</si>
  <si>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</si>
  <si>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</si>
  <si>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</si>
  <si>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</si>
  <si>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</si>
  <si>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</si>
  <si>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</si>
  <si>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</si>
  <si>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</si>
  <si>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</si>
  <si>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</si>
  <si>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</si>
  <si>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</si>
  <si>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</si>
  <si>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</si>
  <si>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</si>
  <si>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</si>
  <si>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</si>
  <si>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</si>
  <si>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</si>
  <si>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</si>
  <si>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</si>
  <si>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</si>
  <si>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</si>
  <si>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</si>
  <si>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</si>
  <si>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</si>
  <si>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</si>
  <si>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</si>
  <si>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</si>
  <si>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</si>
  <si>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</si>
  <si>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</si>
  <si>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</si>
  <si>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</si>
  <si>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</si>
  <si>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</si>
  <si>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</si>
  <si>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</si>
  <si>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</si>
  <si>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</si>
  <si>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</si>
  <si>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</si>
  <si>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</si>
  <si>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</si>
  <si>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</si>
  <si>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</si>
  <si>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</si>
  <si>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</si>
  <si>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</si>
  <si>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</si>
  <si>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</si>
  <si>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</si>
  <si>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</si>
  <si>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</si>
  <si>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</si>
  <si>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</si>
  <si>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</si>
  <si>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</si>
  <si>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</si>
  <si>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</si>
  <si>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</si>
  <si>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</si>
  <si>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</si>
  <si>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</si>
  <si>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</si>
  <si>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</si>
  <si>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</si>
  <si>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</si>
  <si>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</si>
  <si>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</si>
  <si>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</si>
  <si>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</si>
  <si>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</si>
  <si>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</si>
  <si>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</si>
  <si>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</si>
  <si>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</si>
  <si>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</si>
  <si>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</si>
  <si>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</si>
  <si>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</si>
  <si>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</si>
  <si>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</si>
  <si>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</si>
  <si>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</si>
  <si>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</si>
  <si>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</si>
  <si>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</si>
  <si>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</si>
  <si>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</si>
  <si>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</si>
  <si>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</si>
  <si>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</si>
  <si>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</si>
  <si>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</si>
  <si>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</si>
  <si>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</si>
  <si>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</si>
  <si>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</si>
  <si>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</si>
  <si>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</si>
  <si>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</si>
  <si>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</si>
  <si>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</si>
  <si>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</si>
  <si>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</si>
  <si>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</si>
  <si>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</si>
  <si>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</si>
  <si>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</si>
  <si>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</si>
  <si>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</si>
  <si>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</si>
  <si>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</si>
  <si>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</si>
  <si>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</si>
  <si>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</si>
  <si>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</si>
  <si>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</si>
  <si>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</si>
  <si>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</si>
  <si>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</si>
  <si>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</si>
  <si>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</si>
  <si>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</si>
  <si>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</si>
  <si>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</si>
  <si>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</si>
  <si>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</si>
  <si>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</si>
  <si>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</si>
  <si>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</si>
  <si>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</si>
  <si>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</si>
  <si>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</si>
  <si>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</si>
  <si>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</si>
  <si>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</si>
  <si>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</si>
  <si>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</si>
  <si>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</si>
  <si>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</si>
  <si>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</si>
  <si>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</si>
  <si>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</si>
  <si>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</si>
  <si>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</si>
  <si>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</si>
  <si>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</si>
  <si>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</si>
  <si>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</si>
  <si>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</si>
  <si>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</si>
  <si>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</si>
  <si>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</si>
  <si>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</si>
  <si>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</si>
  <si>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</si>
  <si>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</si>
  <si>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</si>
  <si>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</si>
  <si>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</si>
  <si>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</si>
  <si>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</si>
  <si>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</si>
  <si>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</si>
  <si>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</si>
  <si>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</si>
  <si>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</si>
  <si>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</si>
  <si>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</si>
  <si>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</si>
  <si>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</si>
  <si>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</si>
  <si>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</si>
  <si>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</si>
  <si>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</si>
  <si>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</si>
  <si>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</si>
  <si>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</si>
  <si>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</si>
  <si>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</si>
  <si>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</si>
  <si>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</si>
  <si>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</si>
  <si>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</si>
  <si>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</si>
  <si>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</si>
  <si>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</si>
  <si>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</si>
  <si>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</si>
  <si>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</si>
  <si>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</si>
  <si>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</si>
  <si>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</si>
  <si>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</si>
  <si>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</si>
  <si>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</si>
  <si>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</si>
  <si>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</si>
  <si>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</si>
  <si>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</si>
  <si>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</si>
  <si>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</si>
  <si>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</si>
  <si>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</si>
  <si>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</si>
  <si>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</si>
  <si>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</si>
  <si>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</si>
  <si>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</si>
  <si>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</si>
  <si>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</si>
  <si>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</si>
  <si>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</si>
  <si>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</si>
  <si>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</si>
  <si>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</si>
  <si>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</si>
  <si>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</si>
  <si>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</si>
  <si>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</si>
  <si>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</si>
  <si>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</si>
  <si>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</si>
  <si>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</si>
  <si>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</si>
  <si>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</si>
  <si>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</si>
  <si>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</si>
  <si>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</si>
  <si>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</si>
  <si>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</si>
  <si>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</si>
  <si>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</si>
  <si>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</si>
  <si>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</si>
  <si>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</si>
  <si>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</si>
  <si>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</si>
  <si>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</si>
  <si>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</si>
  <si>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</si>
  <si>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</si>
  <si>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</si>
  <si>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</si>
  <si>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</si>
  <si>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</si>
  <si>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</si>
  <si>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</si>
  <si>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</si>
  <si>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</si>
  <si>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</si>
  <si>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</si>
  <si>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</si>
  <si>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</si>
  <si>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</si>
  <si>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</si>
  <si>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</si>
  <si>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</si>
  <si>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</si>
  <si>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</si>
  <si>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</si>
  <si>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</si>
  <si>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</si>
  <si>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</si>
  <si>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</si>
  <si>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</si>
  <si>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</si>
  <si>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</si>
  <si>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</si>
  <si>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</si>
  <si>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</si>
  <si>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</si>
  <si>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</si>
  <si>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</si>
  <si>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</si>
  <si>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</si>
  <si>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</si>
  <si>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</si>
  <si>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</si>
  <si>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</si>
  <si>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</si>
  <si>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</si>
  <si>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</si>
  <si>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</si>
  <si>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</si>
  <si>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</si>
  <si>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</si>
  <si>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</si>
  <si>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</si>
  <si>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</si>
  <si>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</si>
  <si>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</si>
  <si>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</si>
  <si>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</si>
  <si>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</si>
  <si>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</si>
  <si>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</si>
  <si>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</si>
  <si>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</si>
  <si>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</si>
  <si>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</si>
  <si>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</si>
  <si>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</si>
  <si>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</si>
  <si>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</si>
  <si>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</si>
  <si>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</si>
  <si>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</si>
  <si>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</si>
  <si>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</si>
  <si>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</si>
  <si>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</si>
  <si>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</si>
  <si>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</si>
  <si>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</si>
  <si>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</si>
  <si>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</si>
  <si>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</si>
  <si>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</si>
  <si>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</si>
  <si>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</si>
  <si>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</si>
  <si>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</si>
  <si>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</si>
  <si>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</si>
  <si>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</si>
  <si>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</si>
  <si>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</si>
  <si>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</si>
  <si>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</si>
  <si>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</si>
  <si>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</si>
  <si>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</si>
  <si>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</si>
  <si>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</si>
  <si>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</si>
  <si>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</si>
  <si>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</si>
  <si>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</si>
  <si>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</si>
  <si>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</si>
  <si>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</si>
  <si>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</si>
  <si>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</si>
  <si>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</si>
  <si>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</si>
  <si>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</si>
  <si>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</si>
  <si>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</si>
  <si>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</si>
  <si>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</si>
  <si>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</si>
  <si>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</si>
  <si>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</si>
  <si>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</si>
  <si>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</si>
  <si>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</si>
  <si>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</si>
  <si>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</si>
  <si>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</si>
  <si>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</si>
  <si>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</si>
  <si>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</si>
  <si>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</si>
  <si>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</si>
  <si>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</si>
  <si>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</si>
  <si>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</si>
  <si>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</si>
  <si>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</si>
  <si>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</si>
  <si>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</si>
  <si>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</si>
  <si>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</si>
  <si>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</si>
  <si>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</si>
  <si>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</si>
  <si>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</si>
  <si>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</si>
  <si>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</si>
  <si>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</si>
  <si>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</si>
  <si>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</si>
  <si>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</si>
  <si>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</si>
  <si>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</si>
  <si>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</si>
  <si>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</si>
  <si>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</si>
  <si>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</si>
  <si>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</si>
  <si>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</si>
  <si>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</si>
  <si>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</si>
  <si>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</si>
  <si>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</si>
  <si>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</si>
  <si>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</si>
  <si>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</si>
  <si>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</si>
  <si>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</si>
  <si>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</si>
  <si>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</si>
  <si>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</si>
  <si>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</si>
  <si>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</si>
  <si>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</si>
  <si>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</si>
  <si>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</si>
  <si>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</si>
  <si>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</si>
  <si>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</si>
  <si>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</si>
  <si>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</si>
  <si>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</si>
  <si>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</si>
  <si>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</si>
  <si>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</si>
  <si>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</si>
  <si>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</si>
  <si>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</si>
  <si>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</si>
  <si>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</si>
  <si>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</si>
  <si>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</si>
  <si>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</si>
  <si>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</si>
  <si>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</si>
  <si>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</si>
  <si>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</si>
  <si>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</si>
  <si>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</si>
  <si>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</si>
  <si>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</si>
  <si>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</si>
  <si>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</si>
  <si>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</si>
  <si>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</si>
  <si>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</si>
  <si>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</si>
  <si>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</si>
  <si>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</si>
  <si>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</si>
  <si>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</si>
  <si>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</si>
  <si>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</si>
  <si>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</si>
  <si>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</si>
  <si>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</si>
  <si>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</si>
  <si>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</si>
  <si>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</si>
  <si>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</si>
  <si>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</si>
  <si>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</si>
  <si>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</si>
  <si>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</si>
  <si>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</si>
  <si>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</si>
  <si>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</si>
  <si>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</si>
  <si>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</si>
  <si>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</si>
  <si>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</si>
  <si>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</si>
  <si>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</si>
  <si>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</si>
  <si>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</si>
  <si>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</si>
  <si>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</si>
  <si>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</si>
  <si>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</si>
  <si>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</si>
  <si>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</si>
  <si>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</si>
  <si>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</si>
  <si>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</si>
  <si>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</si>
  <si>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</si>
  <si>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</si>
  <si>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</si>
  <si>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</si>
  <si>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</si>
  <si>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</si>
  <si>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</si>
  <si>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</si>
  <si>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</si>
  <si>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</si>
  <si>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</si>
  <si>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</si>
  <si>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</si>
  <si>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</si>
  <si>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</si>
  <si>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</si>
  <si>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</si>
  <si>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</si>
  <si>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</si>
  <si>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</si>
  <si>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</si>
  <si>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</si>
  <si>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</si>
  <si>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</si>
  <si>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</si>
  <si>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</si>
  <si>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</si>
  <si>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</si>
  <si>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</si>
  <si>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</si>
  <si>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</si>
  <si>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</si>
  <si>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</si>
  <si>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</si>
  <si>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</si>
  <si>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</si>
  <si>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</si>
  <si>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</si>
  <si>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</si>
  <si>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</si>
  <si>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</si>
  <si>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</si>
  <si>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</si>
  <si>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</si>
  <si>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</si>
  <si>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</si>
  <si>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</si>
  <si>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</si>
  <si>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</si>
  <si>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</si>
  <si>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</si>
  <si>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</si>
  <si>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</si>
  <si>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</si>
  <si>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</si>
  <si>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</si>
  <si>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</si>
  <si>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</si>
  <si>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</si>
  <si>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</si>
  <si>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</si>
  <si>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</si>
  <si>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</si>
  <si>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</si>
  <si>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</si>
  <si>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</si>
  <si>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</si>
  <si>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</si>
  <si>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</si>
  <si>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</si>
  <si>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</si>
  <si>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</si>
  <si>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</si>
  <si>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</si>
  <si>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</si>
  <si>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</si>
  <si>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</si>
  <si>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</si>
  <si>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</si>
  <si>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</si>
  <si>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</si>
  <si>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</si>
  <si>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</si>
  <si>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</si>
  <si>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</si>
  <si>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</si>
  <si>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</si>
  <si>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</si>
  <si>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</si>
  <si>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</si>
  <si>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</si>
  <si>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</si>
  <si>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</si>
  <si>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</si>
  <si>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</si>
  <si>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</si>
  <si>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</si>
  <si>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</si>
  <si>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</si>
  <si>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</si>
  <si>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</si>
  <si>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</si>
  <si>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</si>
  <si>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</si>
  <si>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</si>
  <si>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</si>
  <si>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</si>
  <si>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</si>
  <si>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</si>
  <si>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</si>
  <si>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</si>
  <si>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</si>
  <si>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</si>
  <si>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</si>
  <si>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</si>
  <si>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</si>
  <si>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</si>
  <si>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</si>
  <si>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</si>
  <si>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</si>
  <si>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</si>
  <si>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</si>
  <si>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</si>
  <si>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</si>
  <si>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</si>
  <si>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</si>
  <si>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</si>
  <si>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</si>
  <si>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</si>
  <si>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</si>
  <si>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</si>
  <si>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</si>
  <si>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</si>
  <si>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</si>
  <si>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</si>
  <si>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</si>
  <si>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</si>
  <si>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</si>
  <si>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</si>
  <si>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</si>
  <si>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</si>
  <si>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</si>
  <si>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</si>
  <si>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</si>
  <si>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</si>
  <si>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</si>
  <si>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</si>
  <si>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</si>
  <si>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</si>
  <si>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</si>
  <si>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</si>
  <si>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</si>
  <si>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</si>
  <si>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</si>
  <si>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</si>
  <si>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</si>
  <si>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</si>
  <si>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</si>
  <si>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</si>
  <si>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</si>
  <si>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</si>
  <si>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</si>
  <si>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</si>
  <si>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</si>
  <si>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</si>
  <si>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</si>
  <si>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</si>
  <si>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</si>
  <si>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</si>
  <si>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</si>
  <si>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</si>
  <si>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</si>
  <si>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</si>
  <si>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</si>
  <si>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</si>
  <si>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</si>
  <si>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</si>
  <si>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</si>
  <si>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</si>
  <si>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</si>
  <si>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</si>
  <si>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</si>
  <si>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</si>
  <si>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</si>
  <si>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</si>
  <si>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</si>
  <si>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</si>
  <si>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</si>
  <si>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</si>
  <si>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</si>
  <si>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</si>
  <si>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</si>
  <si>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</si>
  <si>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</si>
  <si>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</si>
  <si>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</si>
  <si>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</si>
  <si>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</si>
  <si>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</si>
  <si>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</si>
  <si>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</si>
  <si>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</si>
  <si>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</si>
  <si>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</si>
  <si>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</si>
  <si>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</si>
  <si>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</si>
  <si>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</si>
  <si>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</si>
  <si>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</si>
  <si>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</si>
  <si>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</si>
  <si>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</si>
  <si>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</si>
  <si>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</si>
  <si>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</si>
  <si>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</si>
  <si>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</si>
  <si>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</si>
  <si>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</si>
  <si>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</si>
  <si>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</si>
  <si>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</si>
  <si>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</si>
  <si>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</si>
  <si>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</si>
  <si>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</si>
  <si>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</si>
  <si>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</si>
  <si>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</si>
  <si>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</si>
  <si>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</si>
  <si>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</si>
  <si>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</si>
  <si>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</si>
  <si>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</si>
  <si>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</si>
  <si>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</si>
  <si>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</si>
  <si>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</si>
  <si>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</si>
  <si>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</si>
  <si>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</si>
  <si>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</si>
  <si>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</si>
  <si>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</si>
  <si>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</si>
  <si>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</si>
  <si>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</si>
  <si>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</si>
  <si>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</si>
  <si>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</si>
  <si>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</si>
  <si>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</si>
  <si>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</si>
  <si>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</si>
  <si>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</si>
  <si>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</si>
  <si>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</si>
  <si>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</si>
  <si>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</si>
  <si>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</si>
  <si>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</si>
  <si>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</si>
  <si>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</si>
  <si>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</si>
  <si>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</si>
  <si>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</si>
  <si>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</si>
  <si>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</si>
  <si>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</si>
  <si>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</si>
  <si>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</si>
  <si>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</si>
  <si>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</si>
  <si>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</si>
  <si>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</si>
  <si>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</si>
  <si>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</si>
  <si>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</si>
  <si>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</si>
  <si>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</si>
  <si>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</si>
  <si>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</si>
  <si>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</si>
  <si>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</si>
  <si>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</si>
  <si>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</si>
  <si>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</si>
  <si>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</si>
  <si>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</si>
  <si>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</si>
  <si>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</si>
  <si>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</si>
  <si>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</si>
  <si>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</si>
  <si>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</si>
  <si>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</si>
  <si>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</si>
  <si>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</si>
  <si>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</si>
  <si>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</si>
  <si>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</si>
  <si>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</si>
  <si>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</si>
  <si>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</si>
  <si>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</si>
  <si>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</si>
  <si>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</si>
  <si>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</si>
  <si>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</si>
  <si>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</si>
  <si>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</si>
  <si>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</si>
  <si>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</si>
  <si>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</si>
  <si>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</si>
  <si>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</si>
  <si>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</si>
  <si>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</si>
  <si>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</si>
  <si>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</si>
  <si>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</si>
  <si>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</si>
  <si>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</si>
  <si>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</si>
  <si>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</si>
  <si>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</si>
  <si>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</si>
  <si>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</si>
  <si>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</si>
  <si>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</si>
  <si>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</si>
  <si>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</si>
  <si>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</si>
  <si>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</si>
  <si>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</si>
  <si>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</si>
  <si>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</si>
  <si>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</si>
  <si>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</si>
  <si>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</si>
  <si>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</si>
  <si>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</si>
  <si>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</si>
  <si>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</si>
  <si>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</si>
  <si>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</si>
  <si>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</si>
  <si>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</si>
  <si>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</si>
  <si>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</si>
  <si>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</si>
  <si>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</si>
  <si>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</si>
  <si>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</si>
  <si>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</si>
  <si>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</si>
  <si>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</si>
  <si>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</si>
  <si>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</si>
  <si>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</si>
  <si>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</si>
  <si>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</si>
  <si>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</si>
  <si>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</si>
  <si>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</si>
  <si>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</si>
  <si>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</si>
  <si>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</si>
  <si>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</si>
  <si>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</si>
  <si>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</si>
  <si>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</si>
  <si>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</si>
  <si>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</si>
  <si>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</si>
  <si>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</si>
  <si>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</si>
  <si>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</si>
  <si>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</si>
  <si>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</si>
  <si>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</si>
  <si>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</si>
  <si>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</si>
  <si>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</si>
  <si>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</si>
  <si>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</si>
  <si>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</si>
  <si>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</si>
  <si>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</si>
  <si>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</si>
  <si>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</si>
  <si>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</si>
  <si>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</si>
  <si>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</si>
  <si>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</si>
  <si>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</si>
  <si>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</si>
  <si>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</si>
  <si>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</si>
  <si>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</si>
  <si>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</si>
  <si>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</si>
  <si>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</si>
  <si>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</si>
  <si>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</si>
  <si>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</si>
  <si>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</si>
  <si>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</si>
  <si>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</si>
  <si>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</si>
  <si>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</si>
  <si>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</si>
  <si>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</si>
  <si>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</si>
  <si>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</si>
  <si>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</si>
  <si>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</si>
  <si>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</si>
  <si>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</si>
  <si>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</si>
  <si>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</si>
  <si>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</si>
  <si>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</si>
  <si>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</si>
  <si>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</si>
  <si>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</si>
  <si>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</si>
  <si>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</si>
  <si>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</si>
  <si>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</si>
  <si>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</si>
  <si>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</si>
  <si>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</si>
  <si>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</si>
  <si>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</si>
  <si>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</si>
  <si>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</si>
  <si>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</si>
  <si>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</si>
  <si>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</si>
  <si>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</si>
  <si>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</si>
  <si>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</si>
  <si>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</si>
  <si>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</si>
  <si>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</si>
  <si>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</si>
  <si>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</si>
  <si>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</si>
  <si>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</si>
  <si>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</si>
  <si>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</si>
  <si>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</si>
  <si>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</si>
  <si>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</si>
  <si>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</si>
  <si>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</si>
  <si>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</si>
  <si>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</si>
  <si>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</si>
  <si>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</si>
  <si>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</si>
  <si>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</si>
  <si>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</si>
  <si>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</si>
  <si>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</si>
  <si>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</si>
  <si>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</si>
  <si>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</si>
  <si>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</si>
  <si>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</si>
  <si>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</si>
  <si>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</si>
  <si>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</si>
  <si>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</si>
  <si>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</si>
  <si>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</si>
  <si>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</si>
  <si>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</si>
  <si>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</si>
  <si>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</si>
  <si>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</si>
  <si>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</si>
  <si>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</si>
  <si>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</si>
  <si>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</si>
  <si>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</si>
  <si>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</si>
  <si>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</si>
  <si>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</si>
  <si>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</si>
  <si>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</si>
  <si>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</si>
  <si>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</si>
  <si>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</si>
  <si>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</si>
  <si>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</si>
  <si>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</si>
  <si>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</si>
  <si>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</si>
  <si>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</si>
  <si>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</si>
  <si>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</si>
  <si>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</si>
  <si>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</si>
  <si>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</si>
  <si>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</si>
  <si>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</si>
  <si>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</si>
  <si>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</si>
  <si>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</si>
  <si>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</si>
  <si>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</si>
  <si>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</si>
  <si>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</si>
  <si>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</si>
  <si>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</si>
  <si>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</si>
  <si>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</si>
  <si>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</si>
  <si>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</si>
  <si>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</si>
  <si>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</si>
  <si>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</si>
  <si>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</si>
  <si>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</si>
  <si>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</si>
  <si>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</si>
  <si>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</si>
  <si>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</si>
  <si>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</si>
  <si>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</si>
  <si>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</si>
  <si>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</si>
  <si>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</si>
  <si>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</si>
  <si>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</si>
  <si>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</si>
  <si>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</si>
  <si>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</si>
  <si>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</si>
  <si>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</si>
  <si>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</si>
  <si>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</si>
  <si>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</si>
  <si>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</si>
  <si>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</si>
  <si>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</si>
  <si>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</si>
  <si>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</si>
  <si>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</si>
  <si>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</si>
  <si>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</si>
  <si>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</si>
  <si>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</si>
  <si>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</si>
  <si>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</si>
  <si>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</si>
  <si>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</si>
  <si>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</si>
  <si>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</si>
  <si>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</si>
  <si>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</si>
  <si>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</si>
  <si>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</si>
  <si>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</si>
  <si>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</si>
  <si>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</si>
  <si>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</si>
  <si>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</si>
  <si>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</si>
  <si>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</si>
  <si>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</si>
  <si>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</si>
  <si>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</si>
  <si>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</si>
  <si>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</si>
  <si>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</si>
  <si>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</si>
  <si>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</si>
  <si>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</si>
  <si>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</si>
  <si>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</si>
  <si>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</si>
  <si>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</si>
  <si>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</si>
  <si>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</si>
  <si>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</si>
  <si>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</si>
  <si>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</si>
  <si>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</si>
  <si>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</si>
  <si>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</si>
  <si>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</si>
  <si>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</si>
  <si>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</si>
  <si>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</si>
  <si>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</si>
  <si>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</si>
  <si>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</si>
  <si>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</si>
  <si>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</si>
  <si>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</si>
  <si>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</si>
  <si>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</si>
  <si>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</si>
  <si>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</si>
  <si>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</si>
  <si>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</si>
  <si>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</si>
  <si>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</si>
  <si>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</si>
  <si>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</si>
  <si>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</si>
  <si>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</si>
  <si>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</si>
  <si>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</si>
  <si>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</si>
  <si>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</si>
  <si>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</si>
  <si>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</si>
  <si>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</si>
  <si>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</si>
  <si>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</si>
  <si>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</si>
  <si>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</si>
  <si>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</si>
  <si>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</si>
  <si>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</si>
  <si>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</si>
  <si>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</si>
  <si>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</si>
  <si>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</si>
  <si>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</si>
  <si>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</si>
  <si>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</si>
  <si>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</si>
  <si>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</si>
  <si>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</si>
  <si>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</si>
  <si>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</si>
  <si>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</si>
  <si>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</si>
  <si>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</si>
  <si>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</si>
  <si>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</si>
  <si>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</si>
  <si>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</si>
  <si>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</si>
  <si>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</si>
  <si>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</si>
  <si>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</si>
  <si>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</si>
  <si>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</si>
  <si>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</si>
  <si>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</si>
  <si>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</si>
  <si>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</si>
  <si>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</si>
  <si>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</si>
  <si>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</si>
  <si>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</si>
  <si>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</si>
  <si>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</si>
  <si>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</si>
  <si>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</si>
  <si>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</si>
  <si>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</si>
  <si>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</si>
  <si>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</si>
  <si>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</si>
  <si>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</si>
  <si>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</si>
  <si>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</si>
  <si>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</si>
  <si>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</si>
  <si>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</si>
  <si>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</si>
  <si>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</si>
  <si>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</si>
  <si>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</si>
  <si>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</si>
  <si>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</si>
  <si>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</si>
  <si>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</si>
  <si>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</si>
  <si>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</si>
  <si>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</si>
  <si>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</si>
  <si>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</si>
  <si>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</si>
  <si>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</si>
  <si>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</si>
  <si>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</si>
  <si>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</si>
  <si>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</si>
  <si>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</si>
  <si>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</si>
  <si>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</si>
  <si>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</si>
  <si>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</si>
  <si>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</si>
  <si>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</si>
  <si>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</si>
  <si>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</si>
  <si>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</si>
  <si>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</si>
  <si>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</si>
  <si>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</si>
  <si>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</si>
  <si>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</si>
  <si>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</si>
  <si>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</si>
  <si>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</si>
  <si>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</si>
  <si>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</si>
  <si>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</si>
  <si>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</si>
  <si>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</si>
  <si>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</si>
  <si>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</si>
  <si>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</si>
  <si>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</si>
  <si>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</si>
  <si>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</si>
  <si>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</si>
  <si>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</si>
  <si>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</si>
  <si>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</si>
  <si>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</si>
  <si>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</si>
  <si>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</si>
  <si>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</si>
  <si>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</si>
  <si>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</si>
  <si>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</si>
  <si>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</si>
  <si>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</si>
  <si>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</si>
  <si>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</si>
  <si>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</si>
  <si>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</si>
  <si>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</si>
  <si>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</si>
  <si>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</si>
  <si>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</si>
  <si>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</si>
  <si>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</si>
  <si>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</si>
  <si>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</si>
  <si>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</si>
  <si>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</si>
  <si>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</si>
  <si>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</si>
  <si>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</si>
  <si>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</si>
  <si>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</si>
  <si>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</si>
  <si>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</si>
  <si>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</si>
  <si>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</si>
  <si>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</si>
  <si>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</si>
  <si>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</si>
  <si>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</si>
  <si>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</si>
  <si>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</si>
  <si>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</si>
  <si>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</si>
  <si>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</si>
  <si>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</si>
  <si>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</si>
  <si>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</si>
  <si>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</si>
  <si>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</si>
  <si>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</si>
  <si>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</si>
  <si>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</si>
  <si>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</si>
  <si>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</si>
  <si>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</si>
  <si>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</si>
  <si>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</si>
  <si>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</si>
  <si>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</si>
  <si>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</si>
  <si>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</si>
  <si>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</si>
  <si>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</si>
  <si>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</si>
  <si>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</si>
  <si>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</si>
  <si>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</si>
  <si>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</si>
  <si>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</si>
  <si>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</si>
  <si>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</si>
  <si>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</si>
  <si>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</si>
  <si>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</si>
  <si>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</si>
  <si>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</si>
  <si>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</si>
  <si>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</si>
  <si>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</si>
  <si>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</si>
  <si>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</si>
  <si>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</si>
  <si>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</si>
  <si>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</si>
  <si>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</si>
  <si>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</si>
  <si>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</si>
  <si>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</si>
  <si>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</si>
  <si>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</si>
  <si>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</si>
  <si>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</si>
  <si>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</si>
  <si>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</si>
  <si>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</si>
  <si>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</si>
  <si>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</si>
  <si>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</si>
  <si>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</si>
  <si>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</si>
  <si>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</si>
  <si>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</si>
  <si>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</si>
  <si>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</si>
  <si>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</si>
  <si>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</si>
  <si>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</si>
  <si>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</si>
  <si>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</si>
  <si>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</si>
  <si>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</si>
  <si>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</si>
  <si>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</si>
  <si>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</si>
  <si>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</si>
  <si>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</si>
  <si>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</si>
  <si>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</si>
  <si>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</si>
  <si>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</si>
  <si>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</si>
  <si>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</si>
  <si>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</si>
  <si>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</si>
  <si>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</si>
  <si>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</si>
  <si>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</si>
  <si>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</si>
  <si>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</si>
  <si>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</si>
  <si>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</si>
  <si>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</si>
  <si>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</si>
  <si>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</si>
  <si>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</si>
  <si>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</si>
  <si>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</si>
  <si>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</si>
  <si>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</si>
  <si>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</si>
  <si>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</si>
  <si>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</si>
  <si>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</si>
  <si>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</si>
  <si>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</si>
  <si>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</si>
  <si>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</si>
  <si>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</si>
  <si>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</si>
  <si>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</si>
  <si>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</si>
  <si>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</si>
  <si>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</si>
  <si>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</si>
  <si>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</si>
  <si>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</si>
  <si>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</si>
  <si>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</si>
  <si>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</si>
  <si>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</si>
  <si>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</si>
  <si>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</si>
  <si>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</si>
  <si>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</si>
  <si>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</si>
  <si>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</si>
  <si>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</si>
  <si>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</si>
  <si>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</si>
  <si>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</si>
  <si>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</si>
  <si>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</si>
  <si>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</si>
  <si>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</si>
  <si>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</si>
  <si>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</si>
  <si>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</si>
  <si>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</si>
  <si>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</si>
  <si>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</si>
  <si>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</si>
  <si>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</si>
  <si>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</si>
  <si>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</si>
  <si>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</si>
  <si>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</si>
  <si>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</si>
  <si>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</si>
  <si>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</si>
  <si>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</si>
  <si>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</si>
  <si>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</si>
  <si>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</si>
  <si>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</si>
  <si>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</si>
  <si>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</si>
  <si>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</si>
  <si>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</si>
  <si>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</si>
  <si>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</si>
  <si>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</si>
  <si>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</si>
  <si>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</si>
  <si>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</si>
  <si>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</si>
  <si>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</si>
  <si>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</si>
  <si>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</si>
  <si>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</si>
  <si>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</si>
  <si>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</si>
  <si>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</si>
  <si>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</si>
  <si>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</si>
  <si>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</si>
  <si>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</si>
  <si>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</si>
  <si>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</si>
  <si>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</si>
  <si>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</si>
  <si>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</si>
  <si>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</si>
  <si>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</si>
  <si>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</si>
  <si>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</si>
  <si>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</si>
  <si>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</si>
  <si>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</si>
  <si>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</si>
  <si>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</si>
  <si>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</si>
  <si>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</si>
  <si>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</si>
  <si>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</si>
  <si>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</si>
  <si>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</si>
  <si>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</si>
  <si>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</si>
  <si>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</si>
  <si>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</si>
  <si>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</si>
  <si>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</si>
  <si>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</si>
  <si>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</si>
  <si>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</si>
  <si>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</si>
  <si>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</si>
  <si>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</si>
  <si>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</si>
  <si>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</si>
  <si>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</si>
  <si>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</si>
  <si>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</si>
  <si>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</si>
  <si>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</si>
  <si>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</si>
  <si>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</si>
  <si>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</si>
  <si>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</si>
  <si>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</si>
  <si>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</si>
  <si>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</si>
  <si>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</si>
  <si>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</si>
  <si>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</si>
  <si>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</si>
  <si>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</si>
  <si>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</si>
  <si>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</si>
  <si>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</si>
  <si>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</si>
  <si>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</si>
  <si>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</si>
  <si>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</si>
  <si>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</si>
  <si>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</si>
  <si>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</si>
  <si>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</si>
  <si>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</si>
  <si>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</si>
  <si>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</si>
  <si>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</si>
  <si>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</si>
  <si>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</si>
  <si>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</si>
  <si>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</si>
  <si>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</si>
  <si>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</si>
  <si>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</si>
  <si>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</si>
  <si>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</si>
  <si>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</si>
  <si>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</si>
  <si>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</si>
  <si>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</si>
  <si>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</si>
  <si>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</si>
  <si>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</si>
  <si>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</si>
  <si>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</si>
  <si>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</si>
  <si>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</si>
  <si>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</si>
  <si>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</si>
  <si>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</si>
  <si>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</si>
  <si>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</si>
  <si>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</si>
  <si>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</si>
  <si>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</si>
  <si>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</si>
  <si>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</si>
  <si>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</si>
  <si>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</si>
  <si>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</si>
  <si>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</si>
  <si>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</si>
  <si>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</si>
  <si>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</si>
  <si>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</si>
  <si>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</si>
  <si>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</si>
  <si>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</si>
  <si>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</si>
  <si>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</si>
  <si>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</si>
  <si>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</si>
  <si>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</si>
  <si>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</si>
  <si>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</si>
  <si>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</si>
  <si>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</si>
  <si>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</si>
  <si>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</si>
  <si>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</si>
  <si>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</si>
  <si>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</si>
  <si>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</si>
  <si>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</si>
  <si>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</si>
  <si>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</si>
  <si>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</si>
  <si>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</si>
  <si>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</si>
  <si>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</si>
  <si>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</si>
  <si>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</si>
  <si>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</si>
  <si>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</si>
  <si>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</si>
  <si>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</si>
  <si>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</si>
  <si>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</si>
  <si>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</si>
  <si>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</si>
  <si>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</si>
  <si>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</si>
  <si>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</si>
  <si>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</si>
  <si>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</si>
  <si>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</si>
  <si>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</si>
  <si>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</si>
  <si>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</si>
  <si>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</si>
  <si>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</si>
  <si>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</si>
  <si>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</si>
  <si>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</si>
  <si>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</si>
  <si>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</si>
  <si>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</si>
  <si>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</si>
  <si>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</si>
  <si>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</si>
  <si>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</si>
  <si>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</si>
  <si>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</si>
  <si>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</si>
  <si>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</si>
  <si>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</si>
  <si>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</si>
  <si>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</si>
  <si>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</si>
  <si>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</si>
  <si>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</si>
  <si>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</si>
  <si>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</si>
  <si>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</si>
  <si>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</si>
  <si>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</si>
  <si>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</si>
  <si>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</si>
  <si>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</si>
  <si>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</si>
  <si>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</si>
  <si>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</si>
  <si>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</si>
  <si>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</si>
  <si>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</si>
  <si>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</si>
  <si>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</si>
  <si>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</si>
  <si>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</si>
  <si>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</si>
  <si>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</si>
  <si>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</si>
  <si>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</si>
  <si>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</si>
  <si>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</si>
  <si>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</si>
  <si>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</si>
  <si>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</si>
  <si>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</si>
  <si>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</si>
  <si>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</si>
  <si>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</si>
  <si>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</si>
  <si>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</si>
  <si>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</si>
  <si>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</si>
  <si>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</si>
  <si>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</si>
  <si>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</si>
  <si>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</si>
  <si>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</si>
  <si>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</si>
  <si>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</si>
  <si>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</si>
  <si>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</si>
  <si>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</si>
  <si>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</si>
  <si>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</si>
  <si>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</si>
  <si>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</si>
  <si>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</si>
  <si>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</si>
  <si>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</si>
  <si>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</si>
  <si>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</si>
  <si>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</si>
  <si>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</si>
  <si>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</si>
  <si>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</si>
  <si>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</si>
  <si>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</si>
  <si>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</si>
  <si>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</si>
  <si>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</si>
  <si>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</si>
  <si>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</si>
  <si>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</si>
  <si>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</si>
  <si>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</si>
  <si>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</si>
  <si>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</si>
  <si>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</si>
  <si>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</si>
  <si>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</si>
  <si>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</si>
  <si>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</si>
  <si>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</si>
  <si>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</si>
  <si>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</si>
  <si>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</si>
  <si>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</si>
  <si>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</si>
  <si>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</si>
  <si>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</si>
  <si>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</si>
  <si>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</si>
  <si>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</si>
  <si>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</si>
  <si>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</si>
  <si>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</si>
  <si>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</si>
  <si>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</si>
  <si>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</si>
  <si>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</si>
  <si>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</si>
  <si>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</si>
  <si>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</si>
  <si>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</si>
  <si>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</si>
  <si>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</si>
  <si>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</si>
  <si>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</si>
  <si>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</si>
  <si>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</si>
  <si>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</si>
  <si>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</si>
  <si>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</si>
  <si>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</si>
  <si>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</si>
  <si>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</si>
  <si>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</si>
  <si>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</si>
  <si>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</si>
  <si>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</si>
  <si>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</si>
  <si>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</si>
  <si>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</si>
  <si>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</si>
  <si>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</si>
  <si>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</si>
  <si>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</si>
  <si>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</si>
  <si>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</si>
  <si>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</si>
  <si>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</si>
  <si>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</si>
  <si>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</si>
  <si>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</si>
  <si>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</si>
  <si>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</si>
  <si>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</si>
  <si>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</si>
  <si>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</si>
  <si>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</si>
  <si>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</si>
  <si>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</si>
  <si>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</si>
  <si>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</si>
  <si>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</si>
  <si>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</si>
  <si>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</si>
  <si>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</si>
  <si>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</si>
  <si>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</si>
  <si>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</si>
  <si>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</si>
  <si>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</si>
  <si>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</si>
  <si>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</si>
  <si>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</si>
  <si>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</si>
  <si>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</si>
  <si>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</si>
  <si>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</si>
  <si>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</si>
  <si>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</si>
  <si>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</si>
  <si>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</si>
  <si>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</si>
  <si>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</si>
  <si>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</si>
  <si>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</si>
  <si>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</si>
  <si>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</si>
  <si>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</si>
  <si>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</si>
  <si>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</si>
  <si>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</si>
  <si>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</si>
  <si>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</si>
  <si>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</si>
  <si>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</si>
  <si>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</si>
  <si>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</si>
  <si>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</si>
  <si>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</si>
  <si>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</si>
  <si>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</si>
  <si>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</si>
  <si>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</si>
  <si>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</si>
  <si>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</si>
  <si>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</si>
  <si>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</si>
  <si>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</si>
  <si>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</si>
  <si>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</si>
  <si>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</si>
  <si>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</si>
  <si>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</si>
  <si>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</si>
  <si>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</si>
  <si>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</si>
  <si>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</si>
  <si>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</si>
  <si>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</si>
  <si>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</si>
  <si>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</si>
  <si>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</si>
  <si>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</si>
  <si>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</si>
  <si>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</si>
  <si>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</si>
  <si>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</si>
  <si>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</si>
  <si>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</si>
  <si>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</si>
  <si>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</si>
  <si>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</si>
  <si>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</si>
  <si>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</si>
  <si>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</si>
  <si>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</si>
  <si>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</si>
  <si>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</si>
  <si>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</si>
  <si>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</si>
  <si>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</si>
  <si>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</si>
  <si>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</si>
  <si>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</si>
  <si>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</si>
  <si>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</si>
  <si>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</si>
  <si>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</si>
  <si>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</si>
  <si>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</si>
  <si>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</si>
  <si>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</si>
  <si>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</si>
  <si>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</si>
  <si>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</si>
  <si>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</si>
  <si>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</si>
  <si>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</si>
  <si>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</si>
  <si>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</si>
  <si>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</si>
  <si>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</si>
  <si>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</si>
  <si>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</si>
  <si>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</si>
  <si>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</si>
  <si>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</si>
  <si>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</si>
  <si>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</si>
  <si>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</si>
  <si>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</si>
  <si>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</si>
  <si>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</si>
  <si>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</si>
  <si>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</si>
  <si>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</si>
  <si>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</si>
  <si>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</si>
  <si>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</si>
  <si>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</si>
  <si>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</si>
  <si>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</si>
  <si>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</si>
  <si>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</si>
  <si>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</si>
  <si>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</si>
  <si>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</si>
  <si>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</si>
  <si>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</si>
  <si>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</si>
  <si>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</si>
  <si>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</si>
  <si>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</si>
  <si>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</si>
  <si>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</si>
  <si>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</si>
  <si>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</si>
  <si>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</si>
  <si>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</si>
  <si>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</si>
  <si>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</si>
  <si>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</si>
  <si>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</si>
  <si>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</si>
  <si>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</si>
  <si>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</si>
  <si>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</si>
  <si>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</si>
  <si>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</si>
  <si>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</si>
  <si>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</si>
  <si>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</si>
  <si>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</si>
  <si>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</si>
  <si>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</si>
  <si>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</si>
  <si>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</si>
  <si>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</si>
  <si>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</si>
  <si>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</si>
  <si>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</si>
  <si>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</si>
  <si>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</si>
  <si>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</si>
  <si>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</si>
  <si>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</si>
  <si>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</si>
  <si>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</si>
  <si>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</si>
  <si>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</si>
  <si>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</si>
  <si>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</si>
  <si>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</si>
  <si>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</si>
  <si>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</si>
  <si>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</si>
  <si>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</si>
  <si>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</si>
  <si>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</si>
  <si>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</si>
  <si>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</si>
  <si>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</si>
  <si>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</si>
  <si>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</si>
  <si>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</si>
  <si>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</si>
  <si>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</si>
  <si>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</si>
  <si>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</si>
  <si>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</si>
  <si>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</si>
  <si>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</si>
  <si>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</si>
  <si>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</si>
  <si>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</si>
  <si>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</si>
  <si>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</si>
  <si>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</si>
  <si>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</si>
  <si>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</si>
  <si>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</si>
  <si>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</si>
  <si>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</si>
  <si>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</si>
  <si>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</si>
  <si>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</si>
  <si>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</si>
  <si>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</si>
  <si>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</si>
  <si>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</si>
  <si>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</si>
  <si>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</si>
  <si>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</si>
  <si>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</si>
  <si>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</si>
  <si>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</si>
  <si>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</si>
  <si>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</si>
  <si>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</si>
  <si>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</si>
  <si>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</si>
  <si>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</si>
  <si>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</si>
  <si>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</si>
  <si>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</si>
  <si>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</si>
  <si>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</si>
  <si>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</si>
  <si>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</si>
  <si>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</si>
  <si>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</si>
  <si>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</si>
  <si>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</si>
  <si>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</si>
  <si>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</si>
  <si>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</si>
  <si>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</si>
  <si>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</si>
  <si>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</si>
  <si>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</si>
  <si>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</si>
  <si>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</si>
  <si>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</si>
  <si>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</si>
  <si>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</si>
  <si>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</si>
  <si>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</si>
  <si>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</si>
  <si>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</si>
  <si>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</si>
  <si>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</si>
  <si>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</si>
  <si>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</si>
  <si>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</si>
  <si>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</si>
  <si>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</si>
  <si>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</si>
  <si>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</si>
  <si>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</si>
  <si>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</si>
  <si>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</si>
  <si>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</si>
  <si>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</si>
  <si>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</si>
  <si>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</si>
  <si>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</si>
  <si>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</si>
  <si>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</si>
  <si>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</si>
  <si>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</si>
  <si>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</si>
  <si>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</si>
  <si>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</si>
  <si>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</si>
  <si>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</si>
  <si>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</si>
  <si>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</si>
  <si>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</si>
  <si>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</si>
  <si>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</si>
  <si>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</si>
  <si>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</si>
  <si>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</si>
  <si>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</si>
  <si>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</si>
  <si>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</si>
  <si>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</si>
  <si>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</si>
  <si>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</si>
  <si>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</si>
  <si>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</si>
  <si>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</si>
  <si>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</si>
  <si>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</si>
  <si>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</si>
  <si>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</si>
  <si>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</si>
  <si>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</si>
  <si>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</si>
  <si>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</si>
  <si>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</si>
  <si>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</si>
  <si>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</si>
  <si>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</si>
  <si>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</si>
  <si>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</si>
  <si>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</si>
  <si>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</si>
  <si>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</si>
  <si>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</si>
  <si>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</si>
  <si>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</si>
  <si>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</si>
  <si>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</si>
  <si>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</si>
  <si>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</si>
  <si>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</si>
  <si>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</si>
  <si>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</si>
  <si>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</si>
  <si>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</si>
  <si>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</si>
  <si>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</si>
  <si>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</si>
  <si>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</si>
  <si>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</si>
  <si>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</si>
  <si>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</si>
  <si>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</si>
  <si>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</si>
  <si>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</si>
  <si>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</si>
  <si>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</si>
  <si>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</si>
  <si>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</si>
  <si>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</si>
  <si>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</si>
  <si>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</si>
  <si>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</si>
  <si>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</si>
  <si>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</si>
  <si>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</si>
  <si>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</si>
  <si>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</si>
  <si>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</si>
  <si>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</si>
  <si>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</si>
  <si>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</si>
  <si>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</si>
  <si>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</si>
  <si>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</si>
  <si>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</si>
  <si>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</si>
  <si>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</si>
  <si>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</si>
  <si>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</si>
  <si>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</si>
  <si>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</si>
  <si>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</si>
  <si>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</si>
  <si>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</si>
  <si>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</si>
  <si>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</si>
  <si>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</si>
  <si>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</si>
  <si>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</si>
  <si>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</si>
  <si>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</si>
  <si>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</si>
  <si>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</si>
  <si>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</si>
  <si>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</si>
  <si>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</si>
  <si>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</si>
  <si>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</si>
  <si>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</si>
  <si>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</si>
  <si>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</si>
  <si>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</si>
  <si>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</si>
  <si>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</si>
  <si>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</si>
  <si>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</si>
  <si>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</si>
  <si>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</si>
  <si>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</si>
  <si>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</si>
  <si>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</si>
  <si>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</si>
  <si>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</si>
  <si>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</si>
  <si>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</si>
  <si>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</si>
  <si>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</si>
  <si>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</si>
  <si>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</si>
  <si>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</si>
  <si>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</si>
  <si>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</si>
  <si>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</si>
  <si>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</si>
  <si>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</si>
  <si>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</si>
  <si>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</si>
  <si>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</si>
  <si>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</si>
  <si>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</si>
  <si>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</si>
  <si>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</si>
  <si>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</si>
  <si>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</si>
  <si>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</si>
  <si>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</si>
  <si>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</si>
  <si>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</si>
  <si>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</si>
  <si>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</si>
  <si>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</si>
  <si>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</si>
  <si>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</si>
  <si>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</si>
  <si>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</si>
  <si>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</si>
  <si>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</si>
  <si>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</si>
  <si>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</si>
  <si>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</si>
  <si>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</si>
  <si>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</si>
  <si>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</si>
  <si>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</si>
  <si>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</si>
  <si>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</si>
  <si>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</si>
  <si>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</si>
  <si>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</si>
  <si>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</si>
  <si>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</si>
  <si>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</si>
  <si>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</si>
  <si>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</si>
  <si>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</si>
  <si>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</si>
  <si>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</si>
  <si>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</si>
  <si>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</si>
  <si>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</si>
  <si>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</si>
  <si>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</si>
  <si>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</si>
  <si>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</si>
  <si>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</si>
  <si>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</si>
  <si>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</si>
  <si>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</si>
  <si>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</si>
  <si>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</si>
  <si>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</si>
  <si>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</si>
  <si>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</si>
  <si>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</si>
  <si>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</si>
  <si>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</si>
  <si>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</si>
  <si>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</si>
  <si>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</si>
  <si>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</si>
  <si>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</si>
  <si>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</si>
  <si>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</si>
  <si>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</si>
  <si>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</si>
  <si>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</si>
  <si>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</si>
  <si>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</si>
  <si>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</si>
  <si>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</si>
  <si>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</si>
  <si>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</si>
  <si>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</si>
  <si>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</si>
  <si>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</si>
  <si>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</si>
  <si>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</si>
  <si>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</si>
  <si>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</si>
  <si>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</si>
  <si>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</si>
  <si>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</si>
  <si>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</si>
  <si>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</si>
  <si>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</si>
  <si>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</si>
  <si>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</si>
  <si>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</si>
  <si>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</si>
  <si>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</si>
  <si>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</si>
  <si>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</si>
  <si>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</si>
  <si>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</si>
  <si>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</si>
  <si>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</si>
  <si>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</si>
  <si>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</si>
  <si>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</si>
  <si>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</si>
  <si>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</si>
  <si>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</si>
  <si>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</si>
  <si>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</si>
  <si>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</si>
  <si>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</si>
  <si>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</si>
  <si>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</si>
  <si>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</si>
  <si>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</si>
  <si>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</si>
  <si>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</si>
  <si>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</si>
  <si>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</si>
  <si>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</si>
  <si>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</si>
  <si>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</si>
  <si>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</si>
  <si>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</si>
  <si>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</si>
  <si>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</si>
  <si>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</si>
  <si>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</si>
  <si>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</si>
  <si>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</si>
  <si>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</si>
  <si>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</si>
  <si>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</si>
  <si>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</si>
  <si>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</si>
  <si>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</si>
  <si>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</si>
  <si>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</si>
  <si>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</si>
  <si>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</si>
  <si>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</si>
  <si>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</si>
  <si>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</si>
  <si>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</si>
  <si>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</si>
  <si>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</si>
  <si>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</si>
  <si>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</si>
  <si>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</si>
  <si>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</si>
  <si>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</si>
  <si>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</si>
  <si>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</si>
  <si>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</si>
  <si>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</si>
  <si>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</si>
  <si>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</si>
  <si>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</si>
  <si>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</si>
  <si>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</si>
  <si>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</si>
  <si>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</si>
  <si>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</si>
  <si>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</si>
  <si>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</si>
  <si>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</si>
  <si>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</si>
  <si>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</si>
  <si>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</si>
  <si>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</si>
  <si>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</si>
  <si>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</si>
  <si>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</si>
  <si>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</si>
  <si>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</si>
  <si>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</si>
  <si>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</si>
  <si>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</si>
  <si>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</si>
  <si>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</si>
  <si>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</si>
  <si>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</si>
  <si>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</si>
  <si>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</si>
  <si>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</si>
  <si>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</si>
  <si>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</si>
  <si>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</si>
  <si>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</si>
  <si>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</si>
  <si>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</si>
  <si>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</si>
  <si>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</si>
  <si>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</si>
  <si>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</si>
  <si>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</si>
  <si>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</si>
  <si>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</si>
  <si>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</si>
  <si>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</si>
  <si>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</si>
  <si>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</si>
  <si>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</si>
  <si>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</si>
  <si>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</si>
  <si>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</si>
  <si>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</si>
  <si>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</si>
  <si>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</si>
  <si>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</si>
  <si>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</si>
  <si>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</si>
  <si>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</si>
  <si>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</si>
  <si>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</si>
  <si>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</si>
  <si>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</si>
  <si>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</si>
  <si>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</si>
  <si>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</si>
  <si>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</si>
  <si>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</si>
  <si>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</si>
  <si>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</si>
  <si>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</si>
  <si>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</si>
  <si>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</si>
  <si>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</si>
  <si>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</si>
  <si>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</si>
  <si>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</si>
  <si>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</si>
  <si>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</si>
  <si>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</si>
  <si>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</si>
  <si>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</si>
  <si>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</si>
  <si>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</si>
  <si>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</si>
  <si>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</si>
  <si>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</si>
  <si>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</si>
  <si>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</si>
  <si>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</si>
  <si>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</si>
  <si>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</si>
  <si>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</si>
  <si>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</si>
  <si>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</si>
  <si>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</si>
  <si>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</si>
  <si>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</si>
  <si>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</si>
  <si>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</si>
  <si>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</si>
  <si>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</si>
  <si>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</si>
  <si>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</si>
  <si>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</si>
  <si>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</si>
  <si>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</si>
  <si>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</si>
  <si>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</si>
  <si>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</si>
  <si>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</si>
  <si>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</si>
  <si>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</si>
  <si>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</si>
  <si>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</si>
  <si>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</si>
  <si>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</si>
  <si>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</si>
  <si>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</si>
  <si>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</si>
  <si>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</si>
  <si>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</si>
  <si>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</si>
  <si>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</si>
  <si>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</si>
  <si>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</si>
  <si>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</si>
  <si>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</si>
  <si>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</si>
  <si>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</si>
  <si>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</si>
  <si>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</si>
  <si>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</si>
  <si>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</si>
  <si>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</si>
  <si>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</si>
  <si>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</si>
  <si>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</si>
  <si>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</si>
  <si>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</si>
  <si>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</si>
  <si>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</si>
  <si>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</si>
  <si>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</si>
  <si>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</si>
  <si>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</si>
  <si>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</si>
  <si>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</si>
  <si>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</si>
  <si>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</si>
  <si>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</si>
  <si>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</si>
  <si>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</si>
  <si>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</si>
  <si>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</si>
  <si>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</si>
  <si>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</si>
  <si>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</si>
  <si>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</si>
  <si>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</si>
  <si>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</si>
  <si>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</si>
  <si>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</si>
  <si>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</si>
  <si>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</si>
  <si>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</si>
  <si>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</si>
  <si>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</si>
  <si>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</si>
  <si>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</si>
  <si>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</si>
  <si>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</si>
  <si>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</si>
  <si>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</si>
  <si>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</si>
  <si>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</si>
  <si>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</si>
  <si>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</si>
  <si>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</si>
  <si>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</si>
  <si>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</si>
  <si>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</si>
  <si>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</si>
  <si>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</si>
  <si>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</si>
  <si>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</si>
  <si>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</si>
  <si>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</si>
  <si>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</si>
  <si>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</si>
  <si>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</si>
  <si>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</si>
  <si>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</si>
  <si>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</si>
  <si>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</si>
  <si>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</si>
  <si>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</si>
  <si>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</si>
  <si>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</si>
  <si>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</si>
  <si>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</si>
  <si>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</si>
  <si>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</si>
  <si>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</si>
  <si>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</si>
  <si>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</si>
  <si>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</si>
  <si>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</si>
  <si>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</si>
  <si>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</si>
  <si>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</si>
  <si>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</si>
  <si>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</si>
  <si>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</si>
  <si>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</si>
  <si>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</si>
  <si>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</si>
  <si>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</si>
  <si>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</si>
  <si>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</si>
  <si>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</si>
  <si>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</si>
  <si>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</si>
  <si>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</si>
  <si>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</si>
  <si>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</si>
  <si>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</si>
  <si>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</si>
  <si>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</si>
  <si>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</si>
  <si>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</si>
  <si>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</si>
  <si>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</si>
  <si>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</si>
  <si>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</si>
  <si>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</si>
  <si>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</si>
  <si>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</si>
  <si>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</si>
  <si>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</si>
  <si>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</si>
  <si>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</si>
  <si>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</si>
  <si>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</si>
  <si>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</si>
  <si>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</si>
  <si>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</si>
  <si>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</si>
  <si>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</si>
  <si>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</si>
  <si>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</si>
  <si>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</si>
  <si>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</si>
  <si>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</si>
  <si>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</si>
  <si>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</si>
  <si>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</si>
  <si>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</si>
  <si>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</si>
  <si>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</si>
  <si>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</si>
  <si>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</si>
  <si>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</si>
  <si>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</si>
  <si>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</si>
  <si>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</si>
  <si>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</si>
  <si>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</si>
  <si>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</si>
  <si>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</si>
  <si>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</si>
  <si>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</si>
  <si>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</si>
  <si>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</si>
  <si>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</si>
  <si>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</si>
  <si>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</si>
  <si>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</si>
  <si>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</si>
  <si>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</si>
  <si>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</si>
  <si>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</si>
  <si>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</si>
  <si>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</si>
  <si>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</si>
  <si>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</si>
  <si>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</si>
  <si>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</si>
  <si>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</si>
  <si>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</si>
  <si>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</si>
  <si>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</si>
  <si>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</si>
  <si>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</si>
  <si>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</si>
  <si>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</si>
  <si>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</si>
  <si>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</si>
  <si>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</si>
  <si>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</si>
  <si>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</si>
  <si>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</si>
  <si>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</si>
  <si>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</si>
  <si>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</si>
  <si>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</si>
  <si>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</si>
  <si>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</si>
  <si>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</si>
  <si>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</si>
  <si>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</si>
  <si>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</si>
  <si>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</si>
  <si>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</si>
  <si>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</si>
  <si>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</si>
  <si>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</si>
  <si>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</si>
  <si>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</si>
  <si>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</si>
  <si>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</si>
  <si>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</si>
  <si>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</si>
  <si>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</si>
  <si>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</si>
  <si>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</si>
  <si>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</si>
  <si>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</si>
  <si>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</si>
  <si>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</si>
  <si>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</si>
  <si>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</si>
  <si>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</si>
  <si>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</si>
  <si>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</si>
  <si>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</si>
  <si>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</si>
  <si>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</si>
  <si>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</si>
  <si>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</si>
  <si>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</si>
  <si>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</si>
  <si>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</si>
  <si>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</si>
  <si>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</si>
  <si>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</si>
  <si>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</si>
  <si>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</si>
  <si>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</si>
  <si>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</si>
  <si>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</si>
  <si>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</si>
  <si>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</si>
  <si>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</si>
  <si>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</si>
  <si>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</si>
  <si>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</si>
  <si>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</si>
  <si>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</si>
  <si>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</si>
  <si>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</si>
  <si>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</si>
  <si>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</si>
  <si>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</si>
  <si>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</si>
  <si>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</si>
  <si>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</si>
  <si>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</si>
  <si>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</si>
  <si>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</si>
  <si>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</si>
  <si>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</si>
  <si>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</si>
  <si>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</si>
  <si>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</si>
  <si>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</si>
  <si>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</si>
  <si>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</si>
  <si>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</si>
  <si>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</si>
  <si>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</si>
  <si>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</si>
  <si>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</si>
  <si>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</si>
  <si>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</si>
  <si>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</si>
  <si>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</si>
  <si>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</si>
  <si>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</si>
  <si>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</si>
  <si>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</si>
  <si>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</si>
  <si>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</si>
  <si>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</si>
  <si>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</si>
  <si>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</si>
  <si>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</si>
  <si>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</si>
  <si>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</si>
  <si>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</si>
  <si>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</si>
  <si>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</si>
  <si>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</si>
  <si>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</si>
  <si>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</si>
  <si>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</si>
  <si>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</si>
  <si>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</si>
  <si>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</si>
  <si>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</si>
  <si>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</si>
  <si>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</si>
  <si>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</si>
  <si>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</si>
  <si>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</si>
  <si>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</si>
  <si>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</si>
  <si>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</si>
  <si>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</si>
  <si>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</si>
  <si>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</si>
  <si>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</si>
  <si>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</si>
  <si>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</si>
  <si>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</si>
  <si>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</si>
  <si>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</si>
  <si>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</si>
  <si>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</si>
  <si>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</si>
  <si>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</si>
  <si>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</si>
  <si>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</si>
  <si>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</si>
  <si>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</si>
  <si>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</si>
  <si>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</si>
  <si>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</si>
  <si>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</si>
  <si>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</si>
  <si>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</si>
  <si>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</si>
  <si>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</si>
  <si>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</si>
  <si>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</si>
  <si>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</si>
  <si>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</si>
  <si>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</si>
  <si>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</si>
  <si>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</si>
  <si>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</si>
  <si>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</si>
  <si>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</si>
  <si>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</si>
  <si>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</si>
  <si>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</si>
  <si>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</si>
  <si>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</si>
  <si>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</si>
  <si>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</si>
  <si>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</si>
  <si>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</si>
  <si>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</si>
  <si>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</si>
  <si>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</si>
  <si>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</si>
  <si>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</si>
  <si>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</si>
  <si>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</si>
  <si>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</si>
  <si>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</si>
  <si>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</si>
  <si>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</si>
  <si>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</si>
  <si>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</si>
  <si>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</si>
  <si>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</si>
  <si>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</si>
  <si>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</si>
  <si>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</si>
  <si>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</si>
  <si>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</si>
  <si>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</si>
  <si>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</si>
  <si>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</si>
  <si>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</si>
  <si>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</si>
  <si>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</si>
  <si>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</si>
  <si>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</si>
  <si>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</si>
  <si>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</si>
  <si>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</si>
  <si>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</si>
  <si>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</si>
  <si>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</si>
  <si>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</si>
  <si>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</si>
  <si>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</si>
  <si>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</si>
  <si>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</si>
  <si>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</si>
  <si>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</si>
  <si>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</si>
  <si>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</si>
  <si>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</si>
  <si>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</si>
  <si>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</si>
  <si>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</si>
  <si>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</si>
  <si>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</si>
  <si>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</si>
  <si>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</si>
  <si>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</si>
  <si>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</si>
  <si>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</si>
  <si>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</si>
  <si>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</si>
  <si>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</si>
  <si>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</si>
  <si>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</si>
  <si>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</si>
  <si>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</si>
  <si>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</si>
  <si>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</si>
  <si>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</si>
  <si>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</si>
  <si>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</si>
  <si>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</si>
  <si>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</si>
  <si>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</si>
  <si>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</si>
  <si>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</si>
  <si>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</si>
  <si>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</si>
  <si>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</si>
  <si>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</si>
  <si>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</si>
  <si>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</si>
  <si>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</si>
  <si>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</si>
  <si>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</si>
  <si>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</si>
  <si>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</si>
  <si>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</si>
  <si>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</si>
  <si>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</si>
  <si>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</si>
  <si>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</si>
  <si>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</si>
  <si>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</si>
  <si>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</si>
  <si>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</si>
  <si>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</si>
  <si>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</si>
  <si>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</si>
  <si>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</si>
  <si>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</si>
  <si>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</si>
  <si>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</si>
  <si>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</si>
  <si>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</si>
  <si>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</si>
  <si>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</si>
  <si>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</si>
  <si>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</si>
  <si>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</si>
  <si>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</si>
  <si>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</si>
  <si>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</si>
  <si>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</si>
  <si>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</si>
  <si>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</si>
  <si>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</si>
  <si>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</si>
  <si>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</si>
  <si>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</si>
  <si>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</si>
  <si>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</si>
  <si>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</si>
  <si>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</si>
  <si>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</si>
  <si>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</si>
  <si>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</si>
  <si>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</si>
  <si>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</si>
  <si>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</si>
  <si>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</si>
  <si>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</si>
  <si>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</si>
  <si>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</si>
  <si>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</si>
  <si>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</si>
  <si>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</si>
  <si>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</si>
  <si>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</si>
  <si>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</si>
  <si>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</si>
  <si>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</si>
  <si>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</si>
  <si>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</si>
  <si>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</si>
  <si>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</si>
  <si>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</si>
  <si>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</si>
  <si>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</si>
  <si>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</si>
  <si>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</si>
  <si>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</si>
  <si>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</si>
  <si>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</si>
  <si>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</si>
  <si>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</si>
  <si>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</si>
  <si>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</si>
  <si>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</si>
  <si>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</si>
  <si>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</si>
  <si>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</si>
  <si>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</si>
  <si>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</si>
  <si>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</si>
  <si>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</si>
  <si>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</si>
  <si>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</si>
  <si>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</si>
  <si>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</si>
  <si>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</si>
  <si>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</si>
  <si>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</si>
  <si>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</si>
  <si>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</si>
  <si>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</si>
  <si>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</si>
  <si>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</si>
  <si>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</si>
  <si>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</si>
  <si>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</si>
  <si>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</si>
  <si>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</si>
  <si>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</si>
  <si>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</si>
  <si>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</si>
  <si>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</si>
  <si>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</si>
  <si>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</si>
  <si>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</si>
  <si>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</si>
  <si>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</si>
  <si>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</si>
  <si>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</si>
  <si>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</si>
  <si>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</si>
  <si>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</si>
  <si>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</si>
  <si>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</si>
  <si>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</si>
  <si>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</si>
  <si>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</si>
  <si>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</si>
  <si>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</si>
  <si>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</si>
  <si>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</si>
  <si>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</si>
  <si>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</si>
  <si>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</si>
  <si>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</si>
  <si>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</si>
  <si>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</si>
  <si>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</si>
  <si>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</si>
  <si>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</si>
  <si>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</si>
  <si>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</si>
  <si>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</si>
  <si>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</si>
  <si>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</si>
  <si>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</si>
  <si>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</si>
  <si>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</si>
  <si>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</si>
  <si>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</si>
  <si>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</si>
  <si>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</si>
  <si>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</si>
  <si>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</si>
  <si>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</si>
  <si>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</si>
  <si>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</si>
  <si>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</si>
  <si>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</si>
  <si>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</si>
  <si>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</si>
  <si>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</si>
  <si>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</si>
  <si>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</si>
  <si>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</si>
  <si>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</si>
  <si>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</si>
  <si>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</si>
  <si>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</si>
  <si>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</si>
  <si>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</si>
  <si>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</si>
  <si>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</si>
  <si>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</si>
  <si>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</si>
  <si>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</si>
  <si>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</si>
  <si>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</si>
  <si>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</si>
  <si>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</si>
  <si>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</si>
  <si>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</si>
  <si>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</si>
  <si>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</si>
  <si>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</si>
  <si>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</si>
  <si>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</si>
  <si>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</si>
  <si>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</si>
  <si>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</si>
  <si>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</si>
  <si>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</si>
  <si>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</si>
  <si>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</si>
  <si>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</si>
  <si>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</si>
  <si>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</si>
  <si>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</si>
  <si>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</si>
  <si>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</si>
  <si>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</si>
  <si>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</si>
  <si>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</si>
  <si>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</si>
  <si>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</si>
  <si>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</si>
  <si>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</si>
  <si>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</si>
  <si>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</si>
  <si>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</si>
  <si>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</si>
  <si>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</si>
  <si>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</si>
  <si>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</si>
  <si>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</si>
  <si>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</si>
  <si>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</si>
  <si>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</si>
  <si>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</si>
  <si>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</si>
  <si>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</si>
  <si>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</si>
  <si>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</si>
  <si>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</si>
  <si>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</si>
  <si>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</si>
  <si>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</si>
  <si>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</si>
  <si>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</si>
  <si>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</si>
  <si>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</si>
  <si>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</si>
  <si>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</si>
  <si>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</si>
  <si>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</si>
  <si>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</si>
  <si>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</si>
  <si>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</si>
  <si>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</si>
  <si>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</si>
  <si>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</si>
  <si>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</si>
  <si>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</si>
  <si>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</si>
  <si>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</si>
  <si>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</si>
  <si>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</si>
  <si>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</si>
  <si>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</si>
  <si>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</si>
  <si>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</si>
  <si>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</si>
  <si>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</si>
  <si>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</si>
  <si>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</si>
  <si>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</si>
  <si>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</si>
  <si>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</si>
  <si>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</si>
  <si>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</si>
  <si>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</si>
  <si>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</si>
  <si>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</si>
  <si>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</si>
  <si>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</si>
  <si>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</si>
  <si>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</si>
  <si>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</si>
  <si>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</si>
  <si>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</si>
  <si>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</si>
  <si>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</si>
  <si>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</si>
  <si>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</si>
  <si>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</si>
  <si>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</si>
  <si>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</si>
  <si>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</si>
  <si>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</si>
  <si>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</si>
  <si>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</si>
  <si>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</si>
  <si>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</si>
  <si>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</si>
  <si>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</si>
  <si>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</si>
  <si>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</si>
  <si>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</si>
  <si>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</si>
  <si>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</si>
  <si>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</si>
  <si>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</si>
  <si>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</si>
  <si>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</si>
  <si>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</si>
  <si>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</si>
  <si>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</si>
  <si>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</si>
  <si>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</si>
  <si>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</si>
  <si>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</si>
  <si>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</si>
  <si>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</si>
  <si>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</si>
  <si>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</si>
  <si>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</si>
  <si>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</si>
  <si>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</si>
  <si>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</si>
  <si>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</si>
  <si>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</si>
  <si>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</si>
  <si>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</si>
  <si>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</si>
  <si>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</si>
  <si>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</si>
  <si>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</si>
  <si>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</si>
  <si>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</si>
  <si>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</si>
  <si>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</si>
  <si>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</si>
  <si>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</si>
  <si>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</si>
  <si>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</si>
  <si>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</si>
  <si>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</si>
  <si>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</si>
  <si>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</si>
  <si>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</si>
  <si>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</si>
  <si>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</si>
  <si>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</si>
  <si>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</si>
  <si>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</si>
  <si>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</si>
  <si>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</si>
  <si>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</si>
  <si>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</si>
  <si>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</si>
  <si>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</si>
  <si>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</si>
  <si>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</si>
  <si>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</si>
  <si>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</si>
  <si>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</si>
  <si>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</si>
  <si>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</si>
  <si>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</si>
  <si>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</si>
  <si>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</si>
  <si>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</si>
  <si>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</si>
  <si>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</si>
  <si>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</si>
  <si>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</si>
  <si>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</si>
  <si>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</si>
  <si>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</si>
  <si>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</si>
  <si>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</si>
  <si>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</si>
  <si>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</si>
  <si>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</si>
  <si>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</si>
  <si>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</si>
  <si>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</si>
  <si>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</si>
  <si>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</si>
  <si>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</si>
  <si>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</si>
  <si>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</si>
  <si>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</si>
  <si>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</si>
  <si>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</si>
  <si>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</si>
  <si>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</si>
  <si>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</si>
  <si>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</si>
  <si>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</si>
  <si>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</si>
  <si>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</si>
  <si>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</si>
  <si>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</si>
  <si>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</si>
  <si>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</si>
  <si>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</si>
  <si>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</si>
  <si>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</si>
  <si>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</si>
  <si>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</si>
  <si>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</si>
  <si>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</si>
  <si>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</si>
  <si>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</si>
  <si>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</si>
  <si>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</si>
  <si>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</si>
  <si>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</si>
  <si>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</si>
  <si>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</si>
  <si>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</si>
  <si>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</si>
  <si>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</si>
  <si>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</si>
  <si>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</si>
  <si>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</si>
  <si>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</si>
  <si>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</si>
  <si>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</si>
  <si>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</si>
  <si>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</si>
  <si>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</si>
  <si>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</si>
  <si>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</si>
  <si>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</si>
  <si>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</si>
  <si>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</si>
  <si>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</si>
  <si>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</si>
  <si>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</si>
  <si>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</si>
  <si>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</si>
  <si>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</si>
  <si>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</si>
  <si>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</si>
  <si>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</si>
  <si>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</si>
  <si>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</si>
  <si>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</si>
  <si>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</si>
  <si>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</si>
  <si>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</si>
  <si>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</si>
  <si>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</si>
  <si>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</si>
  <si>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</si>
  <si>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</si>
  <si>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</si>
  <si>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</si>
  <si>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</si>
  <si>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</si>
  <si>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</si>
  <si>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</si>
  <si>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</si>
  <si>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</si>
  <si>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</si>
  <si>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</si>
  <si>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</si>
  <si>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</si>
  <si>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</si>
  <si>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</si>
  <si>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</si>
  <si>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</si>
  <si>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</si>
  <si>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</si>
  <si>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</si>
  <si>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</si>
  <si>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</si>
  <si>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</si>
  <si>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</si>
  <si>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</si>
  <si>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</si>
  <si>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</si>
  <si>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</si>
  <si>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</si>
  <si>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</si>
  <si>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</si>
  <si>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</si>
  <si>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</si>
  <si>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</si>
  <si>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</si>
  <si>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</si>
  <si>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</si>
  <si>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</si>
  <si>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</si>
  <si>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</si>
  <si>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</si>
  <si>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</si>
  <si>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</si>
  <si>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</si>
  <si>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</si>
  <si>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</si>
  <si>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</si>
  <si>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</si>
  <si>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</si>
  <si>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</si>
  <si>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</si>
  <si>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</si>
  <si>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</si>
  <si>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</si>
  <si>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</si>
  <si>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</si>
  <si>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</si>
  <si>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</si>
  <si>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</si>
  <si>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</si>
  <si>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</si>
  <si>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</si>
  <si>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</si>
  <si>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</si>
  <si>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</si>
  <si>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</si>
  <si>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</si>
  <si>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</si>
  <si>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</si>
  <si>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</si>
  <si>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</si>
  <si>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</si>
  <si>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</si>
  <si>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</si>
  <si>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</si>
  <si>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</si>
  <si>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</si>
  <si>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</si>
  <si>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</si>
  <si>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</si>
  <si>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</si>
  <si>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</si>
  <si>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</si>
  <si>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</si>
  <si>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</si>
  <si>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</si>
  <si>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</si>
  <si>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</si>
  <si>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</si>
  <si>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</si>
  <si>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</si>
  <si>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</si>
  <si>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</si>
  <si>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</si>
  <si>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</si>
  <si>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</si>
  <si>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</si>
  <si>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</si>
  <si>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</si>
  <si>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</si>
  <si>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</si>
  <si>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</si>
  <si>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</si>
  <si>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</si>
  <si>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</si>
  <si>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</si>
  <si>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</si>
  <si>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</si>
  <si>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</si>
  <si>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</si>
  <si>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</si>
  <si>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</si>
  <si>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</si>
  <si>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</si>
  <si>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</si>
  <si>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</si>
  <si>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</si>
  <si>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</si>
  <si>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</si>
  <si>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</si>
  <si>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</si>
  <si>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</si>
  <si>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</si>
  <si>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</si>
  <si>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</si>
  <si>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</si>
  <si>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</si>
  <si>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</si>
  <si>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</si>
  <si>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</si>
  <si>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</si>
  <si>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</si>
  <si>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</si>
  <si>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</si>
  <si>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</si>
  <si>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</si>
  <si>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</si>
  <si>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</si>
  <si>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</si>
  <si>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</si>
  <si>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</si>
  <si>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</si>
  <si>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</si>
  <si>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</si>
  <si>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</si>
  <si>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</si>
  <si>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</si>
  <si>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</si>
  <si>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</si>
  <si>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</si>
  <si>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</si>
  <si>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</si>
  <si>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</si>
  <si>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</si>
  <si>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</si>
  <si>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</si>
  <si>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</si>
  <si>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</si>
  <si>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</si>
  <si>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</si>
  <si>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</si>
  <si>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</si>
  <si>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</si>
  <si>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</si>
  <si>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</si>
  <si>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</si>
  <si>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</si>
  <si>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</si>
  <si>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</si>
  <si>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</si>
  <si>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</si>
  <si>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</si>
  <si>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</si>
  <si>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</si>
  <si>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</si>
  <si>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</si>
  <si>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</si>
  <si>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</si>
  <si>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</si>
  <si>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</si>
  <si>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</si>
  <si>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</si>
  <si>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</si>
  <si>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</si>
  <si>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</si>
  <si>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</si>
  <si>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</si>
  <si>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</si>
  <si>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</si>
  <si>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</si>
  <si>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</si>
  <si>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</si>
  <si>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</si>
  <si>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</si>
  <si>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</si>
  <si>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</si>
  <si>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</si>
  <si>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</si>
  <si>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</si>
  <si>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</si>
  <si>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</si>
  <si>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</si>
  <si>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</si>
  <si>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</si>
  <si>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</si>
  <si>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</si>
  <si>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</si>
  <si>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</si>
  <si>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</si>
  <si>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</si>
  <si>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</si>
  <si>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</si>
  <si>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</si>
  <si>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</si>
  <si>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</si>
  <si>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</si>
  <si>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</si>
  <si>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</si>
  <si>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</si>
  <si>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</si>
  <si>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</si>
  <si>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</si>
  <si>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</si>
  <si>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</si>
  <si>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</si>
  <si>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</si>
  <si>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</si>
  <si>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</si>
  <si>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</si>
  <si>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</si>
  <si>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</si>
  <si>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</si>
  <si>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</si>
  <si>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</si>
  <si>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</si>
  <si>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</si>
  <si>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</si>
  <si>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</si>
  <si>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</si>
  <si>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</si>
  <si>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</si>
  <si>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</si>
  <si>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</si>
  <si>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</si>
  <si>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</si>
  <si>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</si>
  <si>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</si>
  <si>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</si>
  <si>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</si>
  <si>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</si>
  <si>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</si>
  <si>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</si>
  <si>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</si>
  <si>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</si>
  <si>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</si>
  <si>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</si>
  <si>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</si>
  <si>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</si>
  <si>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</si>
  <si>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</si>
  <si>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</si>
  <si>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</si>
  <si>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</si>
  <si>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</si>
  <si>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</si>
  <si>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</si>
  <si>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</si>
  <si>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</si>
  <si>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</si>
  <si>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</si>
  <si>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</si>
  <si>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</si>
  <si>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</si>
  <si>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</si>
  <si>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</si>
  <si>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</si>
  <si>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</si>
  <si>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</si>
  <si>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</si>
  <si>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</si>
  <si>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</si>
  <si>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</si>
  <si>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</si>
  <si>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</si>
  <si>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</si>
  <si>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</si>
  <si>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</si>
  <si>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</si>
  <si>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</si>
  <si>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</si>
  <si>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</si>
  <si>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</si>
  <si>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</si>
  <si>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</si>
  <si>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</si>
  <si>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</si>
  <si>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</si>
  <si>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</si>
  <si>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</si>
  <si>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</si>
  <si>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</si>
  <si>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</si>
  <si>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</si>
  <si>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</si>
  <si>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</si>
  <si>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</si>
  <si>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</si>
  <si>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</si>
  <si>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</si>
  <si>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</si>
  <si>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</si>
  <si>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</si>
  <si>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</si>
  <si>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</si>
  <si>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</si>
  <si>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</si>
  <si>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</si>
  <si>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</si>
  <si>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</si>
  <si>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</si>
  <si>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</si>
  <si>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</si>
  <si>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</si>
  <si>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</si>
  <si>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</si>
  <si>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</si>
  <si>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</si>
  <si>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</si>
  <si>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</si>
  <si>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</si>
  <si>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</si>
  <si>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</si>
  <si>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</si>
  <si>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</si>
  <si>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</si>
  <si>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</si>
  <si>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</si>
  <si>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</si>
  <si>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</si>
  <si>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</si>
  <si>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</si>
  <si>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</si>
  <si>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</si>
  <si>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</si>
  <si>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</si>
  <si>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</si>
  <si>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</si>
  <si>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</si>
  <si>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</si>
  <si>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</si>
  <si>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</si>
  <si>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</si>
  <si>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</si>
  <si>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</si>
  <si>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</si>
  <si>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</si>
  <si>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</si>
  <si>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</si>
  <si>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</si>
  <si>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</si>
  <si>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</si>
  <si>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</si>
  <si>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</si>
  <si>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</si>
  <si>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</si>
  <si>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</si>
  <si>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</si>
  <si>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</si>
  <si>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</si>
  <si>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</si>
  <si>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</si>
  <si>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</si>
  <si>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</si>
  <si>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</si>
  <si>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</si>
  <si>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</si>
  <si>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</si>
  <si>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</si>
  <si>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</si>
  <si>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</si>
  <si>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</si>
  <si>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</si>
  <si>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</si>
  <si>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</si>
  <si>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</si>
  <si>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</si>
  <si>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</si>
  <si>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</si>
  <si>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</si>
  <si>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</si>
  <si>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</si>
  <si>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</si>
  <si>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</si>
  <si>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</si>
  <si>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</si>
  <si>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</si>
  <si>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</si>
  <si>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</si>
  <si>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</si>
  <si>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</si>
  <si>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</si>
  <si>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</si>
  <si>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</si>
  <si>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</si>
  <si>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</si>
  <si>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</si>
  <si>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</si>
  <si>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</si>
  <si>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</si>
  <si>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</si>
  <si>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</si>
  <si>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</si>
  <si>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</si>
  <si>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</si>
  <si>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</si>
  <si>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</si>
  <si>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</si>
  <si>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</si>
  <si>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</si>
  <si>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</si>
  <si>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</si>
  <si>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</si>
  <si>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</si>
  <si>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</si>
  <si>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</si>
  <si>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</si>
  <si>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</si>
  <si>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</si>
  <si>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</si>
  <si>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</si>
  <si>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</si>
  <si>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</si>
  <si>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</si>
  <si>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</si>
  <si>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</si>
  <si>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</si>
  <si>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</si>
  <si>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</si>
  <si>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</si>
  <si>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</si>
  <si>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</si>
  <si>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</si>
  <si>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</si>
  <si>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</si>
  <si>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</si>
  <si>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</si>
  <si>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</si>
  <si>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</si>
  <si>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</si>
  <si>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</si>
  <si>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</si>
  <si>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</si>
  <si>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</si>
  <si>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</si>
  <si>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</si>
  <si>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</si>
  <si>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</si>
  <si>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</si>
  <si>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</si>
  <si>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</si>
  <si>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</si>
  <si>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</si>
  <si>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</si>
  <si>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</si>
  <si>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</si>
  <si>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</si>
  <si>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</si>
  <si>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</si>
  <si>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</si>
  <si>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</si>
  <si>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</si>
  <si>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</si>
  <si>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</si>
  <si>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</si>
  <si>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</si>
  <si>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</si>
  <si>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</si>
  <si>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</si>
  <si>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</si>
  <si>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</si>
  <si>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</si>
  <si>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</si>
  <si>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</si>
  <si>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</si>
  <si>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</si>
  <si>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</si>
  <si>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</si>
  <si>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</si>
  <si>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</si>
  <si>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</si>
  <si>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</si>
  <si>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</si>
  <si>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</si>
  <si>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</si>
  <si>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</si>
  <si>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</si>
  <si>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</si>
  <si>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</si>
  <si>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</si>
  <si>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</si>
  <si>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</si>
  <si>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</si>
  <si>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</si>
  <si>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</si>
  <si>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</si>
  <si>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</si>
  <si>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</si>
  <si>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</si>
  <si>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</si>
  <si>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</si>
  <si>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</si>
  <si>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</si>
  <si>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</si>
  <si>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</si>
  <si>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</si>
  <si>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</si>
  <si>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</si>
  <si>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</si>
  <si>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</si>
  <si>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</si>
  <si>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</si>
  <si>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</si>
  <si>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</si>
  <si>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</si>
  <si>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</si>
  <si>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</si>
  <si>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</si>
  <si>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</si>
  <si>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</si>
  <si>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</si>
  <si>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</si>
  <si>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</si>
  <si>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</si>
  <si>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</si>
  <si>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</si>
  <si>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</si>
  <si>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</si>
  <si>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</si>
  <si>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</si>
  <si>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</si>
  <si>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</si>
  <si>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</si>
  <si>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</si>
  <si>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</si>
  <si>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</si>
  <si>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</si>
  <si>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</si>
  <si>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</si>
  <si>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</si>
  <si>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</si>
  <si>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</si>
  <si>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</si>
  <si>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</si>
  <si>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</si>
  <si>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</si>
  <si>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</si>
  <si>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</si>
  <si>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</si>
  <si>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</si>
  <si>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</si>
  <si>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</si>
  <si>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</si>
  <si>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</si>
  <si>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</si>
  <si>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</si>
  <si>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</si>
  <si>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</si>
  <si>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</si>
  <si>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</si>
  <si>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</si>
  <si>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</si>
  <si>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</si>
  <si>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</si>
  <si>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</si>
  <si>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</si>
  <si>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</si>
  <si>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</si>
  <si>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</si>
  <si>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</si>
  <si>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</si>
  <si>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</si>
  <si>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</si>
  <si>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</si>
  <si>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</si>
  <si>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</si>
  <si>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</si>
  <si>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</si>
  <si>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</si>
  <si>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</si>
  <si>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</si>
  <si>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</si>
  <si>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</si>
  <si>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</si>
  <si>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</si>
  <si>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</si>
  <si>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</si>
  <si>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</si>
  <si>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</si>
  <si>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</si>
  <si>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</si>
  <si>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</si>
  <si>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</si>
  <si>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</si>
  <si>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</si>
  <si>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</si>
  <si>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</si>
  <si>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</si>
  <si>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</si>
  <si>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</si>
  <si>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</si>
  <si>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</si>
  <si>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</si>
  <si>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</si>
  <si>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</si>
  <si>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</si>
  <si>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</si>
  <si>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</si>
  <si>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</si>
  <si>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</si>
  <si>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</si>
  <si>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</si>
  <si>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</si>
  <si>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</si>
  <si>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</si>
  <si>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</si>
  <si>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</si>
  <si>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</si>
  <si>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</si>
  <si>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</si>
  <si>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</si>
  <si>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</si>
  <si>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</si>
  <si>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</si>
  <si>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</si>
  <si>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</si>
  <si>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</si>
  <si>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</si>
  <si>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</si>
  <si>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</si>
  <si>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</si>
  <si>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</si>
  <si>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</si>
  <si>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</si>
  <si>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</si>
  <si>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</si>
  <si>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</si>
  <si>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</si>
  <si>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</si>
  <si>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</si>
  <si>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</si>
  <si>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</si>
  <si>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</si>
  <si>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</si>
  <si>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</si>
  <si>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</si>
  <si>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</si>
  <si>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</si>
  <si>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</si>
  <si>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</si>
  <si>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</si>
  <si>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</si>
  <si>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</si>
  <si>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</si>
  <si>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</si>
  <si>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</si>
  <si>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</si>
  <si>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</si>
  <si>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</si>
  <si>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</si>
  <si>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</si>
  <si>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</si>
  <si>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</si>
  <si>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</si>
  <si>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</si>
  <si>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</si>
  <si>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</si>
  <si>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</si>
  <si>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</si>
  <si>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</si>
  <si>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</si>
  <si>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</si>
  <si>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</si>
  <si>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</si>
  <si>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</si>
  <si>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</si>
  <si>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</si>
  <si>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</si>
  <si>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</si>
  <si>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</si>
  <si>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</si>
  <si>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</si>
  <si>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</si>
  <si>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</si>
  <si>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</si>
  <si>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</si>
  <si>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</si>
  <si>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</si>
  <si>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</si>
  <si>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</si>
  <si>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</si>
  <si>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</si>
  <si>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</si>
  <si>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</si>
  <si>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</si>
  <si>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</si>
  <si>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</si>
  <si>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</si>
  <si>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</si>
  <si>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</si>
  <si>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</si>
  <si>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</si>
  <si>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</si>
  <si>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</si>
  <si>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</si>
  <si>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</si>
  <si>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</si>
  <si>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</si>
  <si>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</si>
  <si>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</si>
  <si>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</si>
  <si>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</si>
  <si>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</si>
  <si>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</si>
  <si>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</si>
  <si>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</si>
  <si>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</si>
  <si>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</si>
  <si>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</si>
  <si>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</si>
  <si>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</si>
  <si>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</si>
  <si>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</si>
  <si>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</si>
  <si>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</si>
  <si>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</si>
  <si>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</si>
  <si>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</si>
  <si>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</si>
  <si>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</si>
  <si>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</si>
  <si>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</si>
  <si>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</si>
  <si>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</si>
  <si>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</si>
  <si>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</si>
  <si>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</si>
  <si>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</si>
  <si>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</si>
  <si>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</si>
  <si>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</si>
  <si>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</si>
  <si>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</si>
  <si>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</si>
  <si>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</si>
  <si>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</si>
  <si>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</si>
  <si>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</si>
  <si>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</si>
  <si>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</si>
  <si>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</si>
  <si>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</si>
  <si>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</si>
  <si>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</si>
  <si>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</si>
  <si>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</si>
  <si>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</si>
  <si>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</si>
  <si>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</si>
  <si>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</si>
  <si>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</si>
  <si>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</si>
  <si>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</si>
  <si>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</si>
  <si>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</si>
  <si>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</si>
  <si>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</si>
  <si>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</si>
  <si>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</si>
  <si>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</si>
  <si>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</si>
  <si>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</si>
  <si>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</si>
  <si>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</si>
  <si>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</si>
  <si>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</si>
  <si>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</si>
  <si>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</si>
  <si>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</si>
  <si>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</si>
  <si>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</si>
  <si>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</si>
  <si>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</si>
  <si>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</si>
  <si>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</si>
  <si>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</si>
  <si>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</si>
  <si>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</si>
  <si>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</si>
  <si>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</si>
  <si>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</si>
  <si>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</si>
  <si>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</si>
  <si>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</si>
  <si>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</si>
  <si>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</si>
  <si>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</si>
  <si>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</si>
  <si>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</si>
  <si>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</si>
  <si>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</si>
  <si>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</si>
  <si>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</si>
  <si>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</si>
  <si>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</si>
  <si>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</si>
  <si>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</si>
  <si>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</si>
  <si>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</si>
  <si>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</si>
  <si>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</si>
  <si>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</si>
  <si>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</si>
  <si>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</si>
  <si>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</si>
  <si>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</si>
  <si>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</si>
  <si>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</si>
  <si>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</si>
  <si>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</si>
  <si>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</si>
  <si>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</si>
  <si>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</si>
  <si>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</si>
  <si>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</si>
  <si>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</si>
  <si>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</si>
  <si>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</si>
  <si>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</si>
  <si>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</si>
  <si>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</si>
  <si>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</si>
  <si>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</si>
  <si>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</si>
  <si>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</si>
  <si>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</si>
  <si>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</si>
  <si>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</si>
  <si>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</si>
  <si>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</si>
  <si>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</si>
  <si>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</si>
  <si>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</si>
  <si>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</si>
  <si>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</si>
  <si>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</si>
  <si>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</si>
  <si>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</si>
  <si>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</si>
  <si>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</si>
  <si>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</si>
  <si>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</si>
  <si>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</si>
  <si>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</si>
  <si>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</si>
  <si>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</si>
  <si>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</si>
  <si>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</si>
  <si>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</si>
  <si>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</si>
  <si>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</si>
  <si>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</si>
  <si>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</si>
  <si>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</si>
  <si>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</si>
  <si>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</si>
  <si>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</si>
  <si>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</si>
  <si>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</si>
  <si>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</si>
  <si>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</si>
  <si>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</si>
  <si>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</si>
  <si>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</si>
  <si>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</si>
  <si>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</si>
  <si>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</si>
  <si>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</si>
  <si>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</si>
  <si>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</si>
  <si>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</si>
  <si>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</si>
  <si>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</si>
  <si>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</si>
  <si>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</si>
  <si>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</si>
  <si>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</si>
  <si>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</si>
  <si>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</si>
  <si>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</si>
  <si>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</si>
  <si>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</si>
  <si>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</si>
  <si>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</si>
  <si>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</si>
  <si>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</si>
  <si>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</si>
  <si>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</si>
  <si>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</si>
  <si>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</si>
  <si>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</si>
  <si>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</si>
  <si>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</si>
  <si>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</si>
  <si>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</si>
  <si>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</si>
  <si>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</si>
  <si>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</si>
  <si>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</si>
  <si>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</si>
  <si>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</si>
  <si>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</si>
  <si>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</si>
  <si>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</si>
  <si>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</si>
  <si>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</si>
  <si>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</si>
  <si>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</si>
  <si>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</si>
  <si>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</si>
  <si>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</si>
  <si>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</si>
  <si>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</si>
  <si>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</si>
  <si>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</si>
  <si>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</si>
  <si>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</si>
  <si>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</si>
  <si>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</si>
  <si>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</si>
  <si>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</si>
  <si>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</si>
  <si>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</si>
  <si>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</si>
  <si>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</si>
  <si>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</si>
  <si>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</si>
  <si>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</si>
  <si>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</si>
  <si>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</si>
  <si>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</si>
  <si>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</si>
  <si>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</si>
  <si>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</si>
  <si>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</si>
  <si>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</si>
  <si>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</si>
  <si>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</si>
  <si>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</si>
  <si>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</si>
  <si>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</si>
  <si>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</si>
  <si>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</si>
  <si>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</si>
  <si>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</si>
  <si>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</si>
  <si>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</si>
  <si>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</si>
  <si>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</si>
  <si>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</si>
  <si>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</si>
  <si>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</si>
  <si>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</si>
  <si>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</si>
  <si>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</si>
  <si>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</si>
  <si>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</si>
  <si>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</si>
  <si>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</si>
  <si>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</si>
  <si>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</si>
  <si>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</si>
  <si>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</si>
  <si>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</si>
  <si>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</si>
  <si>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</si>
  <si>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</si>
  <si>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</si>
  <si>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</si>
  <si>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</si>
  <si>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</si>
  <si>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</si>
  <si>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</si>
  <si>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</si>
  <si>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</si>
  <si>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</si>
  <si>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</si>
  <si>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</si>
  <si>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</si>
  <si>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</si>
  <si>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</si>
  <si>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</si>
  <si>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</si>
  <si>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</si>
  <si>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</si>
  <si>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</si>
  <si>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</si>
  <si>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</si>
  <si>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</si>
  <si>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</si>
  <si>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</si>
  <si>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</si>
  <si>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</si>
  <si>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</si>
  <si>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</si>
  <si>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</si>
  <si>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</si>
  <si>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</si>
  <si>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</si>
  <si>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</si>
  <si>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</si>
  <si>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</si>
  <si>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</si>
  <si>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</si>
  <si>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</si>
  <si>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</si>
  <si>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</si>
  <si>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</si>
  <si>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</si>
  <si>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</si>
  <si>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</si>
  <si>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</si>
  <si>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</si>
  <si>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</si>
  <si>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</si>
  <si>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</si>
  <si>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</si>
  <si>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</si>
  <si>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</si>
  <si>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</si>
  <si>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</si>
  <si>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</si>
  <si>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</si>
  <si>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</si>
  <si>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</si>
  <si>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</si>
  <si>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</si>
  <si>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</si>
  <si>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</si>
  <si>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</si>
  <si>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</si>
  <si>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</si>
  <si>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</si>
  <si>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</si>
  <si>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</si>
  <si>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</si>
  <si>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</si>
  <si>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</si>
  <si>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</si>
  <si>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</si>
  <si>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</si>
  <si>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</si>
  <si>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</si>
  <si>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</si>
  <si>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</si>
  <si>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</si>
  <si>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</si>
  <si>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</si>
  <si>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</si>
  <si>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</si>
  <si>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</si>
  <si>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</si>
  <si>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</si>
  <si>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</si>
  <si>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</si>
  <si>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</si>
  <si>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</si>
  <si>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</si>
  <si>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</si>
  <si>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</si>
  <si>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</si>
  <si>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</si>
  <si>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</si>
  <si>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</si>
  <si>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</si>
  <si>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</si>
  <si>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</si>
  <si>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</si>
  <si>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</si>
  <si>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</si>
  <si>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</si>
  <si>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</si>
  <si>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</si>
  <si>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</si>
  <si>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</si>
  <si>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</si>
  <si>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</si>
  <si>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</si>
  <si>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</si>
  <si>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</si>
  <si>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</si>
  <si>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</si>
  <si>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</si>
  <si>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</si>
  <si>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</si>
  <si>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</si>
  <si>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</si>
  <si>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</si>
  <si>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</si>
  <si>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</si>
  <si>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</si>
  <si>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</si>
  <si>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</si>
  <si>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</si>
  <si>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</si>
  <si>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</si>
  <si>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</si>
  <si>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</si>
  <si>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</si>
  <si>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</si>
  <si>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</si>
  <si>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</si>
  <si>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</si>
  <si>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</si>
  <si>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</si>
  <si>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</si>
  <si>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</si>
  <si>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</si>
  <si>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</si>
  <si>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</si>
  <si>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</si>
  <si>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</si>
  <si>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</si>
  <si>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</si>
  <si>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</si>
  <si>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</si>
  <si>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</si>
  <si>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</si>
  <si>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</si>
  <si>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</si>
  <si>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</si>
  <si>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</si>
  <si>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</si>
  <si>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</si>
  <si>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</si>
  <si>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</si>
  <si>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</si>
  <si>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</si>
  <si>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</si>
  <si>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</si>
  <si>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</si>
  <si>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</si>
  <si>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</si>
  <si>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</si>
  <si>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</si>
  <si>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</si>
  <si>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</si>
  <si>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</si>
  <si>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</si>
  <si>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</si>
  <si>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</si>
  <si>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</si>
  <si>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</si>
  <si>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</si>
  <si>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</si>
  <si>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</si>
  <si>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</si>
  <si>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</si>
  <si>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</si>
  <si>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</si>
  <si>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</si>
  <si>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</si>
  <si>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</si>
  <si>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</si>
  <si>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</si>
  <si>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</si>
  <si>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</si>
  <si>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</si>
  <si>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</si>
  <si>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</si>
  <si>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</si>
  <si>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</si>
  <si>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</si>
  <si>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</si>
  <si>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</si>
  <si>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</si>
  <si>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</si>
  <si>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</si>
  <si>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</si>
  <si>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</si>
  <si>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</si>
  <si>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</si>
  <si>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</si>
  <si>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</si>
  <si>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</si>
  <si>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</si>
  <si>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</si>
  <si>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</si>
  <si>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</si>
  <si>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</si>
  <si>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</si>
  <si>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</si>
  <si>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</si>
  <si>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</si>
  <si>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</si>
  <si>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</si>
  <si>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</si>
  <si>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</si>
  <si>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</si>
  <si>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</si>
  <si>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</si>
  <si>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</si>
  <si>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</si>
  <si>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</si>
  <si>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</si>
  <si>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</si>
  <si>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</si>
  <si>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</si>
  <si>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</si>
  <si>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</si>
  <si>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</si>
  <si>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</si>
  <si>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</si>
  <si>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</si>
  <si>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</si>
  <si>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</si>
  <si>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</si>
  <si>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</si>
  <si>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</si>
  <si>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</si>
  <si>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</si>
  <si>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</si>
  <si>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</si>
  <si>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</si>
  <si>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</si>
  <si>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</si>
  <si>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</si>
  <si>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</si>
  <si>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</si>
  <si>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</si>
  <si>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</si>
  <si>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</si>
  <si>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</si>
  <si>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</si>
  <si>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</si>
  <si>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</si>
  <si>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</si>
  <si>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</si>
  <si>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</si>
  <si>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</si>
  <si>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</si>
  <si>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</si>
  <si>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</si>
  <si>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</si>
  <si>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</si>
  <si>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</si>
  <si>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</si>
  <si>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</si>
  <si>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</si>
  <si>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</si>
  <si>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</si>
  <si>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</si>
  <si>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</si>
  <si>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</si>
  <si>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</si>
  <si>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</si>
  <si>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</si>
  <si>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</si>
  <si>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</si>
  <si>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</si>
  <si>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</si>
  <si>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</si>
  <si>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</si>
  <si>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</si>
  <si>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</si>
  <si>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</si>
  <si>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</si>
  <si>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</si>
  <si>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</si>
  <si>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</si>
  <si>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</si>
  <si>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</si>
  <si>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</si>
  <si>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</si>
  <si>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</si>
  <si>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</si>
  <si>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</si>
  <si>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</si>
  <si>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</si>
  <si>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</si>
  <si>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</si>
  <si>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</si>
  <si>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</si>
  <si>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</si>
  <si>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</si>
  <si>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</si>
  <si>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</si>
  <si>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</si>
  <si>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</si>
  <si>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</si>
  <si>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</si>
  <si>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</si>
  <si>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</si>
  <si>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</si>
  <si>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</si>
  <si>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</si>
  <si>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</si>
  <si>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</si>
  <si>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</si>
  <si>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</si>
  <si>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</si>
  <si>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</si>
  <si>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</si>
  <si>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</si>
  <si>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</si>
  <si>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</si>
  <si>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</si>
  <si>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</si>
  <si>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</si>
  <si>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</si>
  <si>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</si>
  <si>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</si>
  <si>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</si>
  <si>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</si>
  <si>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</si>
  <si>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</si>
  <si>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</si>
  <si>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</si>
  <si>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</si>
  <si>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</si>
  <si>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</si>
  <si>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</si>
  <si>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</si>
  <si>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</si>
  <si>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</si>
  <si>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</si>
  <si>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</si>
  <si>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</si>
  <si>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</si>
  <si>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</si>
  <si>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</si>
  <si>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</si>
  <si>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</si>
  <si>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</si>
  <si>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</si>
  <si>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</si>
  <si>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</si>
  <si>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</si>
  <si>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</si>
  <si>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</si>
  <si>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</si>
  <si>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</si>
  <si>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</si>
  <si>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</si>
  <si>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</si>
  <si>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</si>
  <si>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</si>
  <si>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</si>
  <si>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</si>
  <si>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</si>
  <si>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</si>
  <si>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</si>
  <si>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</si>
  <si>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</si>
  <si>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</si>
  <si>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</si>
  <si>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</si>
  <si>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</si>
  <si>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</si>
  <si>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</si>
  <si>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</si>
  <si>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</si>
  <si>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</si>
  <si>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</si>
  <si>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</si>
  <si>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</si>
  <si>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</si>
  <si>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</si>
  <si>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</si>
  <si>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</si>
  <si>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</si>
  <si>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</si>
  <si>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</si>
  <si>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</si>
  <si>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</si>
  <si>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</si>
  <si>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</si>
  <si>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</si>
  <si>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</si>
  <si>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</si>
  <si>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</si>
  <si>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</si>
  <si>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</si>
  <si>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</si>
  <si>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</si>
  <si>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</si>
  <si>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</si>
  <si>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</si>
  <si>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</si>
  <si>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</si>
  <si>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</si>
  <si>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</si>
  <si>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</si>
  <si>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</si>
  <si>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</si>
  <si>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</si>
  <si>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</si>
  <si>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</si>
  <si>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</si>
  <si>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</si>
  <si>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</si>
  <si>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</si>
  <si>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</si>
  <si>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</si>
  <si>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</si>
  <si>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</si>
  <si>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</si>
  <si>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</si>
  <si>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</si>
  <si>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</si>
  <si>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</si>
  <si>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</si>
  <si>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</si>
  <si>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</si>
  <si>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</si>
  <si>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</si>
  <si>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</si>
  <si>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</si>
  <si>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</si>
  <si>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</si>
  <si>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</si>
  <si>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</si>
  <si>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</si>
  <si>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</si>
  <si>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</si>
  <si>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</si>
  <si>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</si>
  <si>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</si>
  <si>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</si>
  <si>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</si>
  <si>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</si>
  <si>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</si>
  <si>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</si>
  <si>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</si>
  <si>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</si>
  <si>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</si>
  <si>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</si>
  <si>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</si>
  <si>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</si>
  <si>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</si>
  <si>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</si>
  <si>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</si>
  <si>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</si>
  <si>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</si>
  <si>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</si>
  <si>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</si>
  <si>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</si>
  <si>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</si>
  <si>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</si>
  <si>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</si>
  <si>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</si>
  <si>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</si>
  <si>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</si>
  <si>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</si>
  <si>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</si>
  <si>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</si>
  <si>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</si>
  <si>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</si>
  <si>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</si>
  <si>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</si>
  <si>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</si>
  <si>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</si>
  <si>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</si>
  <si>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</si>
  <si>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</si>
  <si>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</si>
  <si>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</si>
  <si>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</si>
  <si>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</si>
  <si>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</si>
  <si>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</si>
  <si>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</si>
  <si>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</si>
  <si>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</si>
  <si>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</si>
  <si>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</si>
  <si>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</si>
  <si>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</si>
  <si>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</si>
  <si>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</si>
  <si>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</si>
  <si>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</si>
  <si>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</si>
  <si>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</si>
  <si>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</si>
  <si>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</si>
  <si>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</si>
  <si>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</si>
  <si>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</si>
  <si>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</si>
  <si>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</si>
  <si>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</si>
  <si>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</si>
  <si>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</si>
  <si>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</si>
  <si>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</si>
  <si>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</si>
  <si>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</si>
  <si>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</si>
  <si>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</si>
  <si>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</si>
  <si>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</si>
  <si>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</si>
  <si>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</si>
  <si>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</si>
  <si>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</si>
  <si>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</si>
  <si>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</si>
  <si>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</si>
  <si>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</si>
  <si>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</si>
  <si>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</si>
  <si>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</si>
  <si>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</si>
  <si>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</si>
  <si>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</si>
  <si>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</si>
  <si>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</si>
  <si>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</si>
  <si>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</si>
  <si>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</si>
  <si>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</si>
  <si>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</si>
  <si>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</si>
  <si>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</si>
  <si>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</si>
  <si>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</si>
  <si>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</si>
  <si>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</si>
  <si>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</si>
  <si>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</si>
  <si>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</si>
  <si>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</si>
  <si>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</si>
  <si>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</si>
  <si>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</si>
  <si>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</si>
  <si>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</si>
  <si>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</si>
  <si>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</si>
  <si>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</si>
  <si>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</si>
  <si>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</si>
  <si>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</si>
  <si>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</si>
  <si>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</si>
  <si>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</si>
  <si>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</si>
  <si>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</si>
  <si>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</si>
  <si>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</si>
  <si>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</si>
  <si>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</si>
  <si>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</si>
  <si>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</si>
  <si>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</si>
  <si>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</si>
  <si>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</si>
  <si>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</si>
  <si>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</si>
  <si>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</si>
  <si>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</si>
  <si>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</si>
  <si>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</si>
  <si>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</si>
  <si>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</si>
  <si>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</si>
  <si>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</si>
  <si>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</si>
  <si>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</si>
  <si>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</si>
  <si>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</si>
  <si>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</si>
  <si>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</si>
  <si>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</si>
  <si>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</si>
  <si>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</si>
  <si>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</si>
  <si>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</si>
  <si>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</si>
  <si>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</si>
  <si>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</si>
  <si>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</si>
  <si>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</si>
  <si>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</si>
  <si>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</si>
  <si>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</si>
  <si>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</si>
  <si>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</si>
  <si>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</si>
  <si>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</si>
  <si>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</si>
  <si>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</si>
  <si>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</si>
  <si>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</si>
  <si>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</si>
  <si>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</si>
  <si>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</si>
  <si>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</si>
  <si>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</si>
  <si>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</si>
  <si>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</si>
  <si>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</si>
  <si>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</si>
  <si>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</si>
  <si>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</si>
  <si>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</si>
  <si>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</si>
  <si>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</si>
  <si>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</si>
  <si>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</si>
  <si>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</si>
  <si>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</si>
  <si>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</si>
  <si>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</si>
  <si>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</si>
  <si>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</si>
  <si>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</si>
  <si>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</si>
  <si>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</si>
  <si>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</si>
  <si>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</si>
  <si>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</si>
  <si>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</si>
  <si>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</si>
  <si>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</si>
  <si>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</si>
  <si>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</si>
  <si>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</si>
  <si>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</si>
  <si>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</si>
  <si>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</si>
  <si>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</si>
  <si>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</si>
  <si>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</si>
  <si>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</si>
  <si>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</si>
  <si>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</si>
  <si>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</si>
  <si>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</si>
  <si>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</si>
  <si>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</si>
  <si>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</si>
  <si>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</si>
  <si>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</si>
  <si>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</si>
  <si>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</si>
  <si>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</si>
  <si>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</si>
  <si>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</si>
  <si>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</si>
  <si>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</si>
  <si>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</si>
  <si>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</si>
  <si>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</si>
  <si>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</si>
  <si>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</si>
  <si>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</si>
  <si>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</si>
  <si>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</si>
  <si>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</si>
  <si>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</si>
  <si>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</si>
  <si>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</si>
  <si>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</si>
  <si>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</si>
  <si>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</si>
  <si>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</si>
  <si>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</si>
  <si>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</si>
  <si>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</si>
  <si>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</si>
  <si>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</si>
  <si>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</si>
  <si>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</si>
  <si>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</si>
  <si>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</si>
  <si>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</si>
  <si>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</si>
  <si>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</si>
  <si>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</si>
  <si>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</si>
  <si>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</si>
  <si>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</si>
  <si>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</si>
  <si>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</si>
  <si>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</si>
  <si>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</si>
  <si>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</si>
  <si>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</si>
  <si>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</si>
  <si>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</si>
  <si>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</si>
  <si>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</si>
  <si>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</si>
  <si>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</si>
  <si>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</si>
  <si>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</si>
  <si>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</si>
  <si>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</si>
  <si>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</si>
  <si>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</si>
  <si>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</si>
  <si>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</si>
  <si>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</si>
  <si>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</si>
  <si>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</si>
  <si>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</si>
  <si>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</si>
  <si>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</si>
  <si>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</si>
  <si>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</si>
  <si>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</si>
  <si>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</si>
  <si>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</si>
  <si>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</si>
  <si>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</si>
  <si>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</si>
  <si>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</si>
  <si>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</si>
  <si>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</si>
  <si>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</si>
  <si>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</si>
  <si>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</si>
  <si>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</si>
  <si>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</si>
  <si>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</si>
  <si>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</si>
  <si>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</si>
  <si>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</si>
  <si>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</si>
  <si>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</si>
  <si>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</si>
  <si>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</si>
  <si>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</si>
  <si>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</si>
  <si>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</si>
  <si>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</si>
  <si>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</si>
  <si>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</si>
  <si>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</si>
  <si>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</si>
  <si>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</si>
  <si>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</si>
  <si>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</si>
  <si>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</si>
  <si>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</si>
  <si>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</si>
  <si>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</si>
  <si>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</si>
  <si>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</si>
  <si>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</si>
  <si>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</si>
  <si>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</si>
  <si>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</si>
  <si>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</si>
  <si>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</si>
  <si>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</si>
  <si>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</si>
  <si>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</si>
  <si>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</si>
  <si>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</si>
  <si>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</si>
  <si>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</si>
  <si>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</si>
  <si>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</si>
  <si>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</si>
  <si>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</si>
  <si>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</si>
  <si>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</si>
  <si>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</si>
  <si>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</si>
  <si>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</si>
  <si>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</si>
  <si>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</si>
  <si>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</si>
  <si>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</si>
  <si>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</si>
  <si>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</si>
  <si>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</si>
  <si>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</si>
  <si>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</si>
  <si>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</si>
  <si>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</si>
  <si>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</si>
  <si>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</si>
  <si>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</si>
  <si>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</si>
  <si>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</si>
  <si>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</si>
  <si>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</si>
  <si>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</si>
  <si>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</si>
  <si>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</si>
  <si>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</si>
  <si>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</si>
  <si>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</si>
  <si>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</si>
  <si>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</si>
  <si>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</si>
  <si>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</si>
  <si>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</si>
  <si>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</si>
  <si>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</si>
  <si>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</si>
  <si>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</si>
  <si>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</si>
  <si>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</si>
  <si>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</si>
  <si>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</si>
  <si>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</si>
  <si>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</si>
  <si>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</si>
  <si>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</si>
  <si>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</si>
  <si>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</si>
  <si>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</si>
  <si>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</si>
  <si>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</si>
  <si>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</si>
  <si>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</si>
  <si>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</si>
  <si>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</si>
  <si>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</si>
  <si>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</si>
  <si>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</si>
  <si>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</si>
  <si>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</si>
  <si>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</si>
  <si>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</si>
  <si>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</si>
  <si>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</si>
  <si>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</si>
  <si>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</si>
  <si>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</si>
  <si>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</si>
  <si>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</si>
  <si>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</si>
  <si>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</si>
  <si>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</si>
  <si>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</si>
  <si>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</si>
  <si>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</si>
  <si>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</si>
  <si>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</si>
  <si>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</si>
  <si>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</si>
  <si>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</si>
  <si>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</si>
  <si>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</si>
  <si>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</si>
  <si>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</si>
  <si>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</si>
  <si>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</si>
  <si>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</si>
  <si>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</si>
  <si>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</si>
  <si>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</si>
  <si>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</si>
  <si>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</si>
  <si>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</si>
  <si>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</si>
  <si>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</si>
  <si>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</si>
  <si>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</si>
  <si>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</si>
  <si>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</si>
  <si>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</si>
  <si>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</si>
  <si>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</si>
  <si>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</si>
  <si>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</si>
  <si>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</si>
  <si>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</si>
  <si>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</si>
  <si>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</si>
  <si>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</si>
  <si>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</si>
  <si>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</si>
  <si>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</si>
  <si>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</si>
  <si>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</si>
  <si>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</si>
  <si>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</si>
  <si>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</si>
  <si>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</si>
  <si>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</si>
  <si>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</si>
  <si>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</si>
  <si>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</si>
  <si>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</si>
  <si>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</si>
  <si>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</si>
  <si>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</si>
  <si>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</si>
  <si>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</si>
  <si>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</si>
  <si>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</si>
  <si>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</si>
  <si>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</si>
  <si>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</si>
  <si>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</si>
  <si>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</si>
  <si>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</si>
  <si>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</si>
  <si>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</si>
  <si>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</si>
  <si>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</si>
  <si>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</si>
  <si>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</si>
  <si>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</si>
  <si>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</si>
  <si>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</si>
  <si>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</si>
  <si>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</si>
  <si>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</si>
  <si>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</si>
  <si>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</si>
  <si>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</si>
  <si>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</si>
  <si>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</si>
  <si>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</si>
  <si>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</si>
  <si>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</si>
  <si>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</si>
  <si>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</si>
  <si>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</si>
  <si>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</si>
  <si>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</si>
  <si>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</si>
  <si>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</si>
  <si>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</si>
  <si>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</si>
  <si>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</si>
  <si>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</si>
  <si>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</si>
  <si>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</si>
  <si>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</si>
  <si>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</si>
  <si>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</si>
  <si>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</si>
  <si>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</si>
  <si>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</si>
  <si>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</si>
  <si>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</si>
  <si>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</si>
  <si>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</si>
  <si>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</si>
  <si>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</si>
  <si>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</si>
  <si>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</si>
  <si>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</si>
  <si>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</si>
  <si>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</si>
  <si>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</si>
  <si>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</si>
  <si>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</si>
  <si>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</si>
  <si>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</si>
  <si>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</si>
  <si>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</si>
  <si>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</si>
  <si>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</si>
  <si>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</si>
  <si>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</si>
  <si>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</si>
  <si>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</si>
  <si>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</si>
  <si>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</si>
  <si>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</si>
  <si>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</si>
  <si>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</si>
  <si>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</si>
  <si>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</si>
  <si>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</si>
  <si>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</si>
  <si>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</si>
  <si>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</si>
  <si>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</si>
  <si>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</si>
  <si>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</si>
  <si>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</si>
  <si>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</si>
  <si>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</si>
  <si>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</si>
  <si>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</si>
  <si>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</si>
  <si>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</si>
  <si>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</si>
  <si>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</si>
  <si>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</si>
  <si>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</si>
  <si>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</si>
  <si>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</si>
  <si>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</si>
  <si>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</si>
  <si>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</si>
  <si>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</si>
  <si>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</si>
  <si>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</si>
  <si>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</si>
  <si>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</si>
  <si>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</si>
  <si>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</si>
  <si>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</si>
  <si>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</si>
  <si>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</si>
  <si>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</si>
  <si>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</si>
  <si>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</si>
  <si>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</si>
  <si>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</si>
  <si>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</si>
  <si>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</si>
  <si>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</si>
  <si>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</si>
  <si>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</si>
  <si>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</si>
  <si>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</si>
  <si>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</si>
  <si>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</si>
  <si>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</si>
  <si>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</si>
  <si>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</si>
  <si>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</si>
  <si>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</si>
  <si>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</si>
  <si>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</si>
  <si>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</si>
  <si>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</si>
  <si>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</si>
  <si>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</si>
  <si>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</si>
  <si>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</si>
  <si>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</si>
  <si>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</si>
  <si>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</si>
  <si>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</si>
  <si>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</si>
  <si>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</si>
  <si>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</si>
  <si>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</si>
  <si>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</si>
  <si>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</si>
  <si>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</si>
  <si>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</si>
  <si>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</si>
  <si>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</si>
  <si>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</si>
  <si>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</si>
  <si>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</si>
  <si>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</si>
  <si>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</si>
  <si>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</si>
  <si>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</si>
  <si>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</si>
  <si>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</si>
  <si>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</si>
  <si>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</si>
  <si>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</si>
  <si>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</si>
  <si>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</si>
  <si>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</si>
  <si>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</si>
  <si>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</si>
  <si>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</si>
  <si>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</si>
  <si>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</si>
  <si>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</si>
  <si>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</si>
  <si>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</si>
  <si>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</si>
  <si>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</si>
  <si>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</si>
  <si>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</si>
  <si>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</si>
  <si>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</si>
  <si>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</si>
  <si>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</si>
  <si>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</si>
  <si>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</si>
  <si>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</si>
  <si>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</si>
  <si>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</si>
  <si>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</si>
  <si>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</si>
  <si>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</si>
  <si>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</si>
  <si>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</si>
  <si>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</si>
  <si>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</si>
  <si>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</si>
  <si>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</si>
  <si>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</si>
  <si>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</si>
  <si>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</si>
  <si>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</si>
  <si>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</si>
  <si>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</si>
  <si>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</si>
  <si>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</si>
  <si>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</si>
  <si>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</si>
  <si>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</si>
  <si>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</si>
  <si>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</si>
  <si>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</si>
  <si>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</si>
  <si>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</si>
  <si>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</si>
  <si>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</si>
  <si>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</si>
  <si>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</si>
  <si>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</si>
  <si>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</si>
  <si>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</si>
  <si>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</si>
  <si>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</si>
  <si>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</si>
  <si>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</si>
  <si>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</si>
  <si>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</si>
  <si>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</si>
  <si>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</si>
  <si>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</si>
  <si>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</si>
  <si>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</si>
  <si>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</si>
  <si>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</si>
  <si>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</si>
  <si>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</si>
  <si>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</si>
  <si>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</si>
  <si>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</si>
  <si>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</si>
  <si>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</si>
  <si>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</si>
  <si>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</si>
  <si>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</si>
  <si>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</si>
  <si>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</si>
  <si>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</si>
  <si>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</si>
  <si>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</si>
  <si>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</si>
  <si>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</si>
  <si>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</si>
  <si>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</si>
  <si>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</si>
  <si>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</si>
  <si>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</si>
  <si>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</si>
  <si>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</si>
  <si>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</si>
  <si>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</si>
  <si>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</si>
  <si>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</si>
  <si>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</si>
  <si>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</si>
  <si>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</si>
  <si>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</si>
  <si>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</si>
  <si>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</si>
  <si>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</si>
  <si>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</si>
  <si>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</si>
  <si>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</si>
  <si>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</si>
  <si>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</si>
  <si>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</si>
  <si>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</si>
  <si>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</si>
  <si>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</si>
  <si>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</si>
  <si>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</si>
  <si>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</si>
  <si>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</si>
  <si>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</si>
  <si>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</si>
  <si>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</si>
  <si>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</si>
  <si>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</si>
  <si>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</si>
  <si>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</si>
  <si>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</si>
  <si>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</si>
  <si>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</si>
  <si>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</si>
  <si>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</si>
  <si>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</si>
  <si>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</si>
  <si>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</si>
  <si>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</si>
  <si>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</si>
  <si>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</si>
  <si>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</si>
  <si>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</si>
  <si>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</si>
  <si>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</si>
  <si>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</si>
  <si>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</si>
  <si>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</si>
  <si>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</si>
  <si>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</si>
  <si>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</si>
  <si>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</si>
  <si>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</si>
  <si>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</si>
  <si>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</si>
  <si>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</si>
  <si>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</si>
  <si>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</si>
  <si>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</si>
  <si>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</si>
  <si>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</si>
  <si>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</si>
  <si>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</si>
  <si>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</si>
  <si>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</si>
  <si>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</si>
  <si>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</si>
  <si>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</si>
  <si>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</si>
  <si>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</si>
  <si>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</si>
  <si>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</si>
  <si>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</si>
  <si>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</si>
  <si>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</si>
  <si>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</si>
  <si>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</si>
  <si>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</si>
  <si>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</si>
  <si>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</si>
  <si>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</si>
  <si>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</si>
  <si>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</si>
  <si>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</si>
  <si>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</si>
  <si>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</si>
  <si>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</si>
  <si>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</si>
  <si>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</si>
  <si>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</si>
  <si>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</si>
  <si>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</si>
  <si>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</si>
  <si>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</si>
  <si>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</si>
  <si>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</si>
  <si>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</si>
  <si>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</si>
  <si>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</si>
  <si>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</si>
  <si>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</si>
  <si>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</si>
  <si>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</si>
  <si>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</si>
  <si>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</si>
  <si>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</si>
  <si>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</si>
  <si>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</si>
  <si>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</si>
  <si>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</si>
  <si>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</si>
  <si>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</si>
  <si>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</si>
  <si>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</si>
  <si>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</si>
  <si>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</si>
  <si>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</si>
  <si>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</si>
  <si>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</si>
  <si>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</si>
  <si>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</si>
  <si>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</si>
  <si>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</si>
  <si>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</si>
  <si>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</si>
  <si>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</si>
  <si>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</si>
  <si>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</si>
  <si>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</si>
  <si>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</si>
  <si>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</si>
  <si>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</si>
  <si>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</si>
  <si>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</si>
  <si>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</si>
  <si>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</si>
  <si>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</si>
  <si>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</si>
  <si>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</si>
  <si>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</si>
  <si>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</si>
  <si>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</si>
  <si>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</si>
  <si>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</si>
  <si>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</si>
  <si>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</si>
  <si>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</si>
  <si>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</si>
  <si>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</si>
  <si>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</si>
  <si>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</si>
  <si>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</si>
  <si>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</si>
  <si>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</si>
  <si>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</si>
  <si>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</si>
  <si>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</si>
  <si>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</si>
  <si>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</si>
  <si>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</si>
  <si>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</si>
  <si>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</si>
  <si>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</si>
  <si>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</si>
  <si>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</si>
  <si>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</si>
  <si>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</si>
  <si>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</si>
  <si>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</si>
  <si>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</si>
  <si>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</si>
  <si>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</si>
  <si>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</si>
  <si>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</si>
  <si>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</si>
  <si>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</si>
  <si>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</si>
  <si>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</si>
  <si>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</si>
  <si>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</si>
  <si>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</si>
  <si>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</si>
  <si>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</si>
  <si>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</si>
  <si>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</si>
  <si>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</si>
  <si>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</si>
  <si>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</si>
  <si>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</si>
  <si>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</si>
  <si>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</si>
  <si>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</si>
  <si>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</si>
  <si>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</si>
  <si>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</si>
  <si>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</si>
  <si>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</si>
  <si>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</si>
  <si>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</si>
  <si>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</si>
  <si>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</si>
  <si>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</si>
  <si>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</si>
  <si>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</si>
  <si>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</si>
  <si>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</si>
  <si>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</si>
  <si>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</si>
  <si>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</si>
  <si>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</si>
  <si>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</si>
  <si>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</si>
  <si>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</si>
  <si>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</si>
  <si>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</si>
  <si>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</si>
  <si>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</si>
  <si>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</si>
  <si>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</si>
  <si>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</si>
  <si>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</si>
  <si>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</si>
  <si>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</si>
  <si>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</si>
  <si>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</si>
  <si>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</si>
  <si>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</si>
  <si>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</si>
  <si>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</si>
  <si>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</si>
  <si>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</si>
  <si>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</si>
  <si>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</si>
  <si>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</si>
  <si>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</si>
  <si>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</si>
  <si>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</si>
  <si>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</si>
  <si>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</si>
  <si>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</si>
  <si>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</si>
  <si>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</si>
  <si>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</si>
  <si>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</si>
  <si>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</si>
  <si>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</si>
  <si>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</si>
  <si>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</si>
  <si>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</si>
  <si>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</si>
  <si>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</si>
  <si>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</si>
  <si>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</si>
  <si>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</si>
  <si>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</si>
  <si>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</si>
  <si>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</si>
  <si>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</si>
  <si>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</si>
  <si>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</si>
  <si>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</si>
  <si>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</si>
  <si>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</si>
  <si>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</si>
  <si>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</si>
  <si>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</si>
  <si>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</si>
  <si>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</si>
  <si>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</si>
  <si>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</si>
  <si>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</si>
  <si>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</si>
  <si>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</si>
  <si>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</si>
  <si>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</si>
  <si>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</si>
  <si>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</si>
  <si>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</si>
  <si>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</si>
  <si>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</si>
  <si>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</si>
  <si>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</si>
  <si>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</si>
  <si>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</si>
  <si>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</si>
  <si>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</si>
  <si>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</si>
  <si>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</si>
  <si>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</si>
  <si>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</si>
  <si>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</si>
  <si>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</si>
  <si>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</si>
  <si>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</si>
  <si>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</si>
  <si>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</si>
  <si>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</si>
  <si>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</si>
  <si>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</si>
  <si>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</si>
  <si>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</si>
  <si>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</si>
  <si>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</si>
  <si>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</si>
  <si>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</si>
  <si>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</si>
  <si>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</si>
  <si>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</si>
  <si>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</si>
  <si>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</si>
  <si>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</si>
  <si>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</si>
  <si>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</si>
  <si>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</si>
  <si>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</si>
  <si>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</si>
  <si>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</si>
  <si>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</si>
  <si>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</si>
  <si>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</si>
  <si>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</si>
  <si>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</si>
  <si>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</si>
  <si>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</si>
  <si>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</si>
  <si>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</si>
  <si>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</si>
  <si>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</si>
  <si>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</si>
  <si>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</si>
  <si>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</si>
  <si>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</si>
  <si>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</si>
  <si>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</si>
  <si>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</si>
  <si>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</si>
  <si>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</si>
  <si>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</si>
  <si>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</si>
  <si>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</si>
  <si>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</si>
  <si>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</si>
  <si>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</si>
  <si>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</si>
  <si>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</si>
  <si>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</si>
  <si>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</si>
  <si>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</si>
  <si>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</si>
  <si>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</si>
  <si>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</si>
  <si>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</si>
  <si>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</si>
  <si>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</si>
  <si>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</si>
  <si>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</si>
  <si>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</si>
  <si>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</si>
  <si>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</si>
  <si>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</si>
  <si>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</si>
  <si>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</si>
  <si>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</si>
  <si>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</si>
  <si>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</si>
  <si>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</si>
  <si>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</si>
  <si>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</si>
  <si>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</si>
  <si>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</si>
  <si>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</si>
  <si>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</si>
  <si>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</si>
  <si>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</si>
  <si>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</si>
  <si>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</si>
  <si>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</si>
  <si>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</si>
  <si>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</si>
  <si>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</si>
  <si>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</si>
  <si>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</si>
  <si>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</si>
  <si>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</si>
  <si>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</si>
  <si>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</si>
  <si>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</si>
  <si>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</si>
  <si>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</si>
  <si>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</si>
  <si>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</si>
  <si>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</si>
  <si>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</si>
  <si>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</si>
  <si>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</si>
  <si>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</si>
  <si>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</si>
  <si>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</si>
  <si>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</si>
  <si>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</si>
  <si>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</si>
  <si>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</si>
  <si>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</si>
  <si>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</si>
  <si>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</si>
  <si>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</si>
  <si>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</si>
  <si>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</si>
  <si>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</si>
  <si>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</si>
  <si>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</si>
  <si>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</si>
  <si>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</si>
  <si>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</si>
  <si>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</si>
  <si>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</si>
  <si>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</si>
  <si>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</si>
  <si>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</si>
  <si>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</si>
  <si>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</si>
  <si>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</si>
  <si>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</si>
  <si>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</si>
  <si>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</si>
  <si>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</si>
  <si>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</si>
  <si>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</si>
  <si>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</si>
  <si>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</si>
  <si>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</si>
  <si>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</si>
  <si>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</si>
  <si>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</si>
  <si>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</si>
  <si>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</si>
  <si>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</si>
  <si>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</si>
  <si>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</si>
  <si>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</si>
  <si>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</si>
  <si>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</si>
  <si>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</si>
  <si>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</si>
  <si>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</si>
  <si>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</si>
  <si>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</si>
  <si>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</si>
  <si>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</si>
  <si>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</si>
  <si>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</si>
  <si>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</si>
  <si>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</si>
  <si>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</si>
  <si>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</si>
  <si>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</si>
  <si>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</si>
  <si>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</si>
  <si>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</si>
  <si>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</si>
  <si>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</si>
  <si>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</si>
  <si>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</si>
  <si>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</si>
  <si>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</si>
  <si>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</si>
  <si>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</si>
  <si>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</si>
  <si>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</si>
  <si>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</si>
  <si>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</si>
  <si>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</si>
  <si>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</si>
  <si>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</si>
  <si>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</si>
  <si>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</si>
  <si>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</si>
  <si>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</si>
  <si>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</si>
  <si>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</si>
  <si>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</si>
  <si>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</si>
  <si>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</si>
  <si>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</si>
  <si>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</si>
  <si>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</si>
  <si>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</si>
  <si>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</si>
  <si>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</si>
  <si>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</si>
  <si>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</si>
  <si>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</si>
  <si>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</si>
  <si>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</si>
  <si>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</si>
  <si>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</si>
  <si>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</si>
  <si>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</si>
  <si>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</si>
  <si>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</si>
  <si>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</si>
  <si>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</si>
  <si>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</si>
  <si>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</si>
  <si>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</si>
  <si>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</si>
  <si>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</si>
  <si>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</si>
  <si>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</si>
  <si>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</si>
  <si>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</si>
  <si>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</si>
  <si>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</si>
  <si>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</si>
  <si>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</si>
  <si>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</si>
  <si>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</si>
  <si>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</si>
  <si>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</si>
  <si>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</si>
  <si>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</si>
  <si>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</si>
  <si>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</si>
  <si>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</si>
  <si>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</si>
  <si>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</si>
  <si>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</si>
  <si>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</si>
  <si>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</si>
  <si>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</si>
  <si>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</si>
  <si>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</si>
  <si>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</si>
  <si>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</si>
  <si>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</si>
  <si>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</si>
  <si>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</si>
  <si>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</si>
  <si>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</si>
  <si>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</si>
  <si>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</si>
  <si>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</si>
  <si>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</si>
  <si>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</si>
  <si>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</si>
  <si>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</si>
  <si>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</si>
  <si>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</si>
  <si>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</si>
  <si>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</si>
  <si>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</si>
  <si>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</si>
  <si>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</si>
  <si>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</si>
  <si>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</si>
  <si>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</si>
  <si>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</si>
  <si>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</si>
  <si>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</si>
  <si>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</si>
  <si>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</si>
  <si>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</si>
  <si>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</si>
  <si>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</si>
  <si>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</si>
  <si>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</si>
  <si>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</si>
  <si>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</si>
  <si>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</si>
  <si>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</si>
  <si>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</si>
  <si>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</si>
  <si>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</si>
  <si>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</si>
  <si>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</si>
  <si>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</si>
  <si>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</si>
  <si>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</si>
  <si>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</si>
  <si>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</si>
  <si>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</si>
  <si>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</si>
  <si>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</si>
  <si>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</si>
  <si>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</si>
  <si>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</si>
  <si>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</si>
  <si>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</si>
  <si>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</si>
  <si>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</si>
  <si>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</si>
  <si>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</si>
  <si>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</si>
  <si>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</si>
  <si>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</si>
  <si>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</si>
  <si>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</si>
  <si>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</si>
  <si>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</si>
  <si>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</si>
  <si>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</si>
  <si>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</si>
  <si>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</si>
  <si>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</si>
  <si>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</si>
  <si>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</si>
  <si>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</si>
  <si>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</si>
  <si>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</si>
  <si>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</si>
  <si>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</si>
  <si>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</si>
  <si>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</si>
  <si>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</si>
  <si>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</si>
  <si>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</si>
  <si>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</si>
  <si>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</si>
  <si>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</si>
  <si>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</si>
  <si>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</si>
  <si>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</si>
  <si>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</si>
  <si>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</si>
  <si>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</si>
  <si>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</si>
  <si>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</si>
  <si>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</si>
  <si>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</si>
  <si>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</si>
  <si>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</si>
  <si>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</si>
  <si>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</si>
  <si>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</si>
  <si>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</si>
  <si>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</si>
  <si>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</si>
  <si>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</si>
  <si>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</si>
  <si>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</si>
  <si>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</si>
  <si>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</si>
  <si>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</si>
  <si>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</si>
  <si>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</si>
  <si>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</si>
  <si>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</si>
  <si>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</si>
  <si>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</si>
  <si>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</si>
  <si>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</si>
  <si>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</si>
  <si>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</si>
  <si>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</si>
  <si>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</si>
  <si>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</si>
  <si>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</si>
  <si>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</si>
  <si>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</si>
  <si>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</si>
  <si>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</si>
  <si>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</si>
  <si>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</si>
  <si>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</si>
  <si>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</si>
  <si>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</si>
  <si>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</si>
  <si>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</si>
  <si>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</si>
  <si>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</si>
  <si>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</si>
  <si>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</si>
  <si>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</si>
  <si>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</si>
  <si>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</si>
  <si>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</si>
  <si>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</si>
  <si>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</si>
  <si>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</si>
  <si>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</si>
  <si>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</si>
  <si>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</si>
  <si>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</si>
  <si>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</si>
  <si>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</si>
  <si>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</si>
  <si>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</si>
  <si>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</si>
  <si>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</si>
  <si>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</si>
  <si>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</si>
  <si>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</si>
  <si>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</si>
  <si>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</si>
  <si>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</si>
  <si>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</si>
  <si>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</si>
  <si>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</si>
  <si>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</si>
  <si>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</si>
  <si>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</si>
  <si>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</si>
  <si>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</si>
  <si>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</si>
  <si>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</si>
  <si>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</si>
  <si>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</si>
  <si>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</si>
  <si>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</si>
  <si>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</si>
  <si>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</si>
  <si>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</si>
  <si>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</si>
  <si>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</si>
  <si>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</si>
  <si>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</si>
  <si>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</si>
  <si>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</si>
  <si>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</si>
  <si>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</si>
  <si>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</si>
  <si>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</si>
  <si>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</si>
  <si>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</si>
  <si>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</si>
  <si>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</si>
  <si>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</si>
  <si>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</si>
  <si>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</si>
  <si>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</si>
  <si>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</si>
  <si>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</si>
  <si>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</si>
  <si>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</si>
  <si>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</si>
  <si>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</si>
  <si>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</si>
  <si>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</si>
  <si>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</si>
  <si>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</si>
  <si>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</si>
  <si>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</si>
  <si>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</si>
  <si>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</si>
  <si>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</si>
  <si>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</si>
  <si>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</si>
  <si>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</si>
  <si>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</si>
  <si>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</si>
  <si>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</si>
  <si>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</si>
  <si>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</si>
  <si>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</si>
  <si>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</si>
  <si>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</si>
  <si>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</si>
  <si>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</si>
  <si>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</si>
  <si>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</si>
  <si>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</si>
  <si>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</si>
  <si>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</si>
  <si>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</si>
  <si>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</si>
  <si>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</si>
  <si>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</si>
  <si>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</si>
  <si>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</si>
  <si>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</si>
  <si>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</si>
  <si>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</si>
  <si>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</si>
  <si>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</si>
  <si>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</si>
  <si>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</si>
  <si>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</si>
  <si>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</si>
  <si>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</si>
  <si>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</si>
  <si>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</si>
  <si>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</si>
  <si>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</si>
  <si>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</si>
  <si>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</si>
  <si>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</si>
  <si>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</si>
  <si>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</si>
  <si>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</si>
  <si>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</si>
  <si>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</si>
  <si>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</si>
  <si>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</si>
  <si>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</si>
  <si>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</si>
  <si>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</si>
  <si>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</si>
  <si>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</si>
  <si>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</si>
  <si>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</si>
  <si>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</si>
  <si>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</si>
  <si>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</si>
  <si>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</si>
  <si>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</si>
  <si>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</si>
  <si>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</si>
  <si>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</si>
  <si>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</si>
  <si>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</si>
  <si>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</si>
  <si>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</si>
  <si>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</si>
  <si>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</si>
  <si>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</si>
  <si>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</si>
  <si>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</si>
  <si>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</si>
  <si>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</si>
  <si>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</si>
  <si>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</si>
  <si>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</si>
  <si>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</si>
  <si>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</si>
  <si>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</si>
  <si>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</si>
  <si>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</si>
  <si>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</si>
  <si>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</si>
  <si>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</si>
  <si>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</si>
  <si>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</si>
  <si>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</si>
  <si>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</si>
  <si>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</si>
  <si>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</si>
  <si>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</si>
  <si>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</si>
  <si>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</si>
  <si>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</si>
  <si>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</si>
  <si>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</si>
  <si>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</si>
  <si>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</si>
  <si>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</si>
  <si>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</si>
  <si>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</si>
  <si>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</si>
  <si>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</si>
  <si>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</si>
  <si>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</si>
  <si>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</si>
  <si>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</si>
  <si>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</si>
  <si>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</si>
  <si>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</si>
  <si>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</si>
  <si>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</si>
  <si>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</si>
  <si>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</si>
  <si>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</si>
  <si>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</si>
  <si>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</si>
  <si>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</si>
  <si>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</si>
  <si>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</si>
  <si>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</si>
  <si>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</si>
  <si>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</si>
  <si>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</si>
  <si>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</si>
  <si>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</si>
  <si>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</si>
  <si>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</si>
  <si>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</si>
  <si>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</si>
  <si>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</si>
  <si>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</si>
  <si>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</si>
  <si>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</si>
  <si>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</si>
  <si>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</si>
  <si>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</si>
  <si>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</si>
  <si>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</si>
  <si>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</si>
  <si>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</si>
  <si>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</si>
  <si>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</si>
  <si>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</si>
  <si>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</si>
  <si>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</si>
  <si>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</si>
  <si>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</si>
  <si>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</si>
  <si>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</si>
  <si>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</si>
  <si>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</si>
  <si>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</si>
  <si>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</si>
  <si>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</si>
  <si>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</si>
  <si>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</si>
  <si>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</si>
  <si>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</si>
  <si>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</si>
  <si>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</si>
  <si>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</si>
  <si>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</si>
  <si>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</si>
  <si>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</si>
  <si>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</si>
  <si>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</si>
  <si>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</si>
  <si>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</si>
  <si>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</si>
  <si>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</si>
  <si>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</si>
  <si>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</si>
  <si>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</si>
  <si>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</si>
  <si>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</si>
  <si>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</si>
  <si>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</si>
  <si>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</si>
  <si>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</si>
  <si>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</si>
  <si>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</si>
  <si>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</si>
  <si>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</si>
  <si>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</si>
  <si>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</si>
  <si>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</si>
  <si>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</si>
  <si>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</si>
  <si>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</si>
  <si>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</si>
  <si>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</si>
  <si>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</si>
  <si>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</si>
  <si>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</si>
  <si>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</si>
  <si>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</si>
  <si>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</si>
  <si>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</si>
  <si>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</si>
  <si>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</si>
  <si>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</si>
  <si>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</si>
  <si>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</si>
  <si>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</si>
  <si>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</si>
  <si>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</si>
  <si>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</si>
  <si>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</si>
  <si>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</si>
  <si>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</si>
  <si>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</si>
  <si>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</si>
  <si>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</si>
  <si>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</si>
  <si>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</si>
  <si>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</si>
  <si>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</si>
  <si>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</si>
  <si>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</si>
  <si>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</si>
  <si>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</si>
  <si>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</si>
  <si>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</si>
  <si>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</si>
  <si>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</si>
  <si>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</si>
  <si>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</si>
  <si>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</si>
  <si>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</si>
  <si>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</si>
  <si>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</si>
  <si>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</si>
  <si>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</si>
  <si>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</si>
  <si>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</si>
  <si>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</si>
  <si>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</si>
  <si>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</si>
  <si>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</si>
  <si>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</si>
  <si>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</si>
  <si>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</si>
  <si>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</si>
  <si>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</si>
  <si>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</si>
  <si>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</si>
  <si>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</si>
  <si>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</si>
  <si>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</si>
  <si>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</si>
  <si>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</si>
  <si>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</si>
  <si>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</si>
  <si>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</si>
  <si>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</si>
  <si>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</si>
  <si>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</si>
  <si>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</si>
  <si>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</si>
  <si>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</si>
  <si>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</si>
  <si>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</si>
  <si>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</si>
  <si>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</si>
  <si>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</si>
  <si>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</si>
  <si>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</si>
  <si>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</si>
  <si>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</si>
  <si>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</si>
  <si>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</si>
  <si>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</si>
  <si>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</si>
  <si>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</si>
  <si>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</si>
  <si>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</si>
  <si>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</si>
  <si>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</si>
  <si>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</si>
  <si>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</si>
  <si>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</si>
  <si>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</si>
  <si>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</si>
  <si>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</si>
  <si>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</si>
  <si>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</si>
  <si>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</si>
  <si>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</si>
  <si>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</si>
  <si>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</si>
  <si>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</si>
  <si>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</si>
  <si>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</si>
  <si>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</si>
  <si>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</si>
  <si>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</si>
  <si>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</si>
  <si>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</si>
  <si>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</si>
  <si>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</si>
  <si>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</si>
  <si>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</si>
  <si>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</si>
  <si>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</si>
  <si>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</si>
  <si>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</si>
  <si>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</si>
  <si>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</si>
  <si>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</si>
  <si>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</si>
  <si>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</si>
  <si>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</si>
  <si>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</si>
  <si>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</si>
  <si>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</si>
  <si>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</si>
  <si>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</si>
  <si>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</si>
  <si>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</si>
  <si>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</si>
  <si>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</si>
  <si>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</si>
  <si>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</si>
  <si>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</si>
  <si>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</si>
  <si>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</si>
  <si>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</si>
  <si>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</si>
  <si>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</si>
  <si>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</si>
  <si>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</si>
  <si>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</si>
  <si>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</si>
  <si>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</si>
  <si>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</si>
  <si>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</si>
  <si>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</si>
  <si>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</si>
  <si>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</si>
  <si>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</si>
  <si>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</si>
  <si>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</si>
  <si>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</si>
  <si>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</si>
  <si>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</si>
  <si>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</si>
  <si>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</si>
  <si>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</si>
  <si>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</si>
  <si>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</si>
  <si>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</si>
  <si>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</si>
  <si>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</si>
  <si>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</si>
  <si>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</si>
  <si>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</si>
  <si>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</si>
  <si>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</si>
  <si>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</si>
  <si>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</si>
  <si>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</si>
  <si>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</si>
  <si>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</si>
  <si>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</si>
  <si>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</si>
  <si>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</si>
  <si>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</si>
  <si>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</si>
  <si>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</si>
  <si>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</si>
  <si>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</si>
  <si>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</si>
  <si>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</si>
  <si>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</si>
  <si>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</si>
  <si>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</si>
  <si>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</si>
  <si>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</si>
  <si>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</si>
  <si>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</si>
  <si>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</si>
  <si>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</si>
  <si>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</si>
  <si>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</si>
  <si>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</si>
  <si>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</si>
  <si>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</si>
  <si>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</si>
  <si>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</si>
  <si>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</si>
  <si>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</si>
  <si>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</si>
  <si>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</si>
  <si>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</si>
  <si>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</si>
  <si>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</si>
  <si>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</si>
  <si>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</si>
  <si>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</si>
  <si>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</si>
  <si>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</si>
  <si>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</si>
  <si>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</si>
  <si>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</si>
  <si>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</si>
  <si>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</si>
  <si>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</si>
  <si>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</si>
  <si>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</si>
  <si>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</si>
  <si>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</si>
  <si>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</si>
  <si>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</si>
  <si>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</si>
  <si>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</si>
  <si>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</si>
  <si>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</si>
  <si>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</si>
  <si>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</si>
  <si>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</si>
  <si>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</si>
  <si>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</si>
  <si>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</si>
  <si>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</si>
  <si>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</si>
  <si>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</si>
  <si>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</si>
  <si>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</si>
  <si>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</si>
  <si>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</si>
  <si>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</si>
  <si>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</si>
  <si>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</si>
  <si>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</si>
  <si>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</si>
  <si>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</si>
  <si>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</si>
  <si>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</si>
  <si>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</si>
  <si>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</si>
  <si>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</si>
  <si>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</si>
  <si>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</si>
  <si>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</si>
  <si>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</si>
  <si>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</si>
  <si>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</si>
  <si>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</si>
  <si>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</si>
  <si>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</si>
  <si>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</si>
  <si>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</si>
  <si>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</si>
  <si>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</si>
  <si>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</si>
  <si>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</si>
  <si>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</si>
  <si>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</si>
  <si>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</si>
  <si>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</si>
  <si>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</si>
  <si>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</si>
  <si>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</si>
  <si>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</si>
  <si>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</si>
  <si>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</si>
  <si>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</si>
  <si>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</si>
  <si>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</si>
  <si>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</si>
  <si>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</si>
  <si>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</si>
  <si>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</si>
  <si>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</si>
  <si>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</si>
  <si>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</si>
  <si>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</si>
  <si>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</si>
  <si>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</si>
  <si>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</si>
  <si>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</si>
  <si>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</si>
  <si>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</si>
  <si>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</si>
  <si>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</si>
  <si>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</si>
  <si>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</si>
  <si>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</si>
  <si>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</si>
  <si>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</si>
  <si>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</si>
  <si>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</si>
  <si>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</si>
  <si>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</si>
  <si>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</si>
  <si>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</si>
  <si>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</si>
  <si>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</si>
  <si>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</si>
  <si>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</si>
  <si>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</si>
  <si>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</si>
  <si>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</si>
  <si>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</si>
  <si>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</si>
  <si>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</si>
  <si>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</si>
  <si>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</si>
  <si>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</si>
  <si>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</si>
  <si>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</si>
  <si>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</si>
  <si>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</si>
  <si>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</si>
  <si>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</si>
  <si>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</si>
  <si>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</si>
  <si>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</si>
  <si>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</si>
  <si>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</si>
  <si>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</si>
  <si>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</si>
  <si>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</si>
  <si>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</si>
  <si>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</si>
  <si>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</si>
  <si>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</si>
  <si>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</si>
  <si>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</si>
  <si>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</si>
  <si>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</si>
  <si>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</si>
  <si>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</si>
  <si>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</si>
  <si>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</si>
  <si>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</si>
  <si>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</si>
  <si>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</si>
  <si>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</si>
  <si>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</si>
  <si>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</si>
  <si>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</si>
  <si>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</si>
  <si>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</si>
  <si>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</si>
  <si>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</si>
  <si>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</si>
  <si>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</si>
  <si>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</si>
  <si>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</si>
  <si>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</si>
  <si>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</si>
  <si>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</si>
  <si>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</si>
  <si>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</si>
  <si>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</si>
  <si>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</si>
  <si>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</si>
  <si>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</si>
  <si>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</si>
  <si>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</si>
  <si>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</si>
  <si>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</si>
  <si>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</si>
  <si>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</si>
  <si>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</si>
  <si>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</si>
  <si>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</si>
  <si>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</si>
  <si>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</si>
  <si>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</si>
  <si>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</si>
  <si>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</si>
  <si>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</si>
  <si>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</si>
  <si>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</si>
  <si>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</si>
  <si>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</si>
  <si>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</si>
  <si>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</si>
  <si>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</si>
  <si>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</si>
  <si>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</si>
  <si>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</si>
  <si>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</si>
  <si>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</si>
  <si>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</si>
  <si>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</si>
  <si>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</si>
  <si>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</si>
  <si>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</si>
  <si>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</si>
  <si>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</si>
  <si>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</si>
  <si>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</si>
  <si>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</si>
  <si>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</si>
  <si>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</si>
  <si>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</si>
  <si>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</si>
  <si>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</si>
  <si>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</si>
  <si>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</si>
  <si>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</si>
  <si>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</si>
  <si>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</si>
  <si>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</si>
  <si>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</si>
  <si>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</si>
  <si>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</si>
  <si>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</si>
  <si>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</si>
  <si>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</si>
  <si>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</si>
  <si>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</si>
  <si>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</si>
  <si>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</si>
  <si>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</si>
  <si>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</si>
  <si>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</si>
  <si>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</si>
  <si>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</si>
  <si>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</si>
  <si>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</si>
  <si>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</si>
  <si>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</si>
  <si>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</si>
  <si>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</si>
  <si>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</si>
  <si>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</si>
  <si>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</si>
  <si>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</si>
  <si>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</si>
  <si>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</si>
  <si>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</si>
  <si>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</si>
  <si>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</si>
  <si>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</si>
  <si>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</si>
  <si>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</si>
  <si>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</si>
  <si>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</si>
  <si>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</si>
  <si>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</si>
  <si>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</si>
  <si>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</si>
  <si>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</si>
  <si>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</si>
  <si>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</si>
  <si>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</si>
  <si>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</si>
  <si>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</si>
  <si>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</si>
  <si>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</si>
  <si>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</si>
  <si>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</si>
  <si>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</si>
  <si>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</si>
  <si>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</si>
  <si>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</si>
  <si>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</si>
  <si>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</si>
  <si>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</si>
  <si>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</si>
  <si>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</si>
  <si>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</si>
  <si>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</si>
  <si>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</si>
  <si>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</si>
  <si>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</si>
  <si>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</si>
  <si>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</si>
  <si>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</si>
  <si>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</si>
  <si>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</si>
  <si>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</si>
  <si>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</si>
  <si>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</si>
  <si>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</si>
  <si>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</si>
  <si>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</si>
  <si>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</si>
  <si>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</si>
  <si>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</si>
  <si>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</si>
  <si>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</si>
  <si>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</si>
  <si>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</si>
  <si>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</si>
  <si>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</si>
  <si>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</si>
  <si>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</si>
  <si>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</si>
  <si>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</si>
  <si>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</si>
  <si>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</si>
  <si>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</si>
  <si>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</si>
  <si>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</si>
  <si>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</si>
  <si>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</si>
  <si>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</si>
  <si>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</si>
  <si>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</si>
  <si>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</si>
  <si>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</si>
  <si>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</si>
  <si>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</si>
  <si>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</si>
  <si>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</si>
  <si>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</si>
  <si>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</si>
  <si>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</si>
  <si>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</si>
  <si>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</si>
  <si>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</si>
  <si>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</si>
  <si>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</si>
  <si>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</si>
  <si>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</si>
  <si>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</si>
  <si>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</si>
  <si>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</si>
  <si>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</si>
  <si>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</si>
  <si>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</si>
  <si>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</si>
  <si>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</si>
  <si>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</si>
  <si>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</si>
  <si>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</si>
  <si>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</si>
  <si>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</si>
  <si>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</si>
  <si>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</si>
  <si>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</si>
  <si>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</si>
  <si>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</si>
  <si>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</si>
  <si>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</si>
  <si>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</si>
  <si>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</si>
  <si>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</si>
  <si>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</si>
  <si>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</si>
  <si>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</si>
  <si>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</si>
  <si>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</si>
  <si>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</si>
  <si>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</si>
  <si>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</si>
  <si>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</si>
  <si>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</si>
  <si>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</si>
  <si>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</si>
  <si>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</si>
  <si>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</si>
  <si>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</si>
  <si>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</si>
  <si>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</si>
  <si>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</si>
  <si>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</si>
  <si>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</si>
  <si>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</si>
  <si>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</si>
  <si>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</si>
  <si>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</si>
  <si>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</si>
  <si>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</si>
  <si>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</si>
  <si>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</si>
  <si>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</si>
  <si>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</si>
  <si>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</si>
  <si>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</si>
  <si>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</si>
  <si>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</si>
  <si>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</si>
  <si>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</si>
  <si>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</si>
  <si>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</si>
  <si>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</si>
  <si>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</si>
  <si>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</si>
  <si>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</si>
  <si>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</si>
  <si>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</si>
  <si>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</si>
  <si>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</si>
  <si>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</si>
  <si>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</si>
  <si>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</si>
  <si>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</si>
  <si>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</si>
  <si>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</si>
  <si>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</si>
  <si>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</si>
  <si>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</si>
  <si>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</si>
  <si>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</si>
  <si>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</si>
  <si>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</si>
  <si>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</si>
  <si>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</si>
  <si>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</si>
  <si>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</si>
  <si>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</si>
  <si>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</si>
  <si>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</si>
  <si>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</si>
  <si>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</si>
  <si>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</si>
  <si>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</si>
  <si>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</si>
  <si>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</si>
  <si>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</si>
  <si>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</si>
  <si>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</si>
  <si>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</si>
  <si>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</si>
  <si>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</si>
  <si>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</si>
  <si>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</si>
  <si>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</si>
  <si>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</si>
  <si>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</si>
  <si>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</si>
  <si>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</si>
  <si>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</si>
  <si>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</si>
  <si>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</si>
  <si>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</si>
  <si>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</si>
  <si>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</si>
  <si>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</si>
  <si>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</si>
  <si>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</si>
  <si>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</si>
  <si>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</si>
  <si>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</si>
  <si>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</si>
  <si>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</si>
  <si>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</si>
  <si>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</si>
  <si>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</si>
  <si>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</si>
  <si>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</si>
  <si>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</si>
  <si>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</si>
  <si>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</si>
  <si>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</si>
  <si>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</si>
  <si>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</si>
  <si>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</si>
  <si>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</si>
  <si>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</si>
  <si>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</si>
  <si>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</si>
  <si>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</si>
  <si>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</si>
  <si>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</si>
  <si>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</si>
  <si>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</si>
  <si>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</si>
  <si>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</si>
  <si>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</si>
  <si>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</si>
  <si>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</si>
  <si>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</si>
  <si>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</si>
  <si>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</si>
  <si>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</si>
  <si>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</si>
  <si>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</si>
  <si>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</si>
  <si>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</si>
  <si>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</si>
  <si>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</si>
  <si>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</si>
  <si>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</si>
  <si>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</si>
  <si>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</si>
  <si>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</si>
  <si>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</si>
  <si>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</si>
  <si>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</si>
  <si>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</si>
  <si>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</si>
  <si>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</si>
  <si>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</si>
  <si>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</si>
  <si>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</si>
  <si>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</si>
  <si>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</si>
  <si>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</si>
  <si>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</si>
  <si>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</si>
  <si>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</si>
  <si>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</si>
  <si>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</si>
  <si>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</si>
  <si>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</si>
  <si>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</si>
  <si>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</si>
  <si>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</si>
  <si>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</si>
  <si>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</si>
  <si>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</si>
  <si>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</si>
  <si>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</si>
  <si>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</si>
  <si>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</si>
  <si>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</si>
  <si>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</si>
  <si>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</si>
  <si>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</si>
  <si>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</si>
  <si>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</si>
  <si>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</si>
  <si>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</si>
  <si>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</si>
  <si>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</si>
  <si>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</si>
  <si>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</si>
  <si>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</si>
  <si>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</si>
  <si>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</si>
  <si>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</si>
  <si>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</si>
  <si>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</si>
  <si>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</si>
  <si>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</si>
  <si>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</si>
  <si>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</si>
  <si>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</si>
  <si>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</si>
  <si>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</si>
  <si>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</si>
  <si>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</si>
  <si>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</si>
  <si>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</si>
  <si>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</si>
  <si>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</si>
  <si>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</si>
  <si>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</si>
  <si>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</si>
  <si>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</si>
  <si>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</si>
  <si>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</si>
  <si>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</si>
  <si>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</si>
  <si>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</si>
  <si>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</si>
  <si>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</si>
  <si>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</si>
  <si>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</si>
  <si>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</si>
  <si>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</si>
  <si>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</si>
  <si>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</si>
  <si>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</si>
  <si>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</si>
  <si>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</si>
  <si>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</si>
  <si>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</si>
  <si>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</si>
  <si>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</si>
  <si>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</si>
  <si>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</si>
  <si>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</si>
  <si>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</si>
  <si>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</si>
  <si>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</si>
  <si>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</si>
  <si>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</si>
  <si>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</si>
  <si>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</si>
  <si>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</si>
  <si>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</si>
  <si>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</si>
  <si>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</si>
  <si>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</si>
  <si>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</si>
  <si>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</si>
  <si>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</si>
  <si>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</si>
  <si>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</si>
  <si>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</si>
  <si>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</si>
  <si>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</si>
  <si>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</si>
  <si>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</si>
  <si>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</si>
  <si>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</si>
  <si>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</si>
  <si>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</si>
  <si>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</si>
  <si>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</si>
  <si>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</si>
  <si>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</si>
  <si>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</si>
  <si>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</si>
  <si>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</si>
  <si>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</si>
  <si>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</si>
  <si>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</si>
  <si>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</si>
  <si>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</si>
  <si>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</si>
  <si>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</si>
  <si>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</si>
  <si>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</si>
  <si>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</si>
  <si>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</si>
  <si>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</si>
  <si>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</si>
  <si>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</si>
  <si>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</si>
  <si>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</si>
  <si>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</si>
  <si>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</si>
  <si>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</si>
  <si>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</si>
  <si>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</si>
  <si>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</si>
  <si>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</si>
  <si>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</si>
  <si>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</si>
  <si>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</si>
  <si>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</si>
  <si>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</si>
  <si>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</si>
  <si>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</si>
  <si>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</si>
  <si>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</si>
  <si>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</si>
  <si>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</si>
  <si>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</si>
  <si>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</si>
  <si>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</si>
  <si>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</si>
  <si>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</si>
  <si>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</si>
  <si>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</si>
  <si>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</si>
  <si>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</si>
  <si>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</si>
  <si>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</si>
  <si>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</si>
  <si>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</si>
  <si>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</si>
  <si>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</si>
  <si>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</si>
  <si>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</si>
  <si>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</si>
  <si>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</si>
  <si>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</si>
  <si>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</si>
  <si>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</si>
  <si>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</si>
  <si>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</si>
  <si>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</si>
  <si>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</si>
  <si>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</si>
  <si>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</si>
  <si>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</si>
  <si>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</si>
  <si>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</si>
  <si>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</si>
  <si>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</si>
  <si>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</si>
  <si>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</si>
  <si>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</si>
  <si>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</si>
  <si>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</si>
  <si>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</si>
  <si>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</si>
  <si>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</si>
  <si>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</si>
  <si>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</si>
  <si>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</si>
  <si>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</si>
  <si>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</si>
  <si>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</si>
  <si>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</si>
  <si>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</si>
  <si>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</si>
  <si>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</si>
  <si>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</si>
  <si>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</si>
  <si>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</si>
  <si>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</si>
  <si>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</si>
  <si>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</si>
  <si>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</si>
  <si>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</si>
  <si>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</si>
  <si>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</si>
  <si>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</si>
  <si>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</si>
  <si>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</si>
  <si>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</si>
  <si>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</si>
  <si>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</si>
  <si>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</si>
  <si>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</si>
  <si>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</si>
  <si>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</si>
  <si>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</si>
  <si>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</si>
  <si>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</si>
  <si>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</si>
  <si>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</si>
  <si>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</si>
  <si>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</si>
  <si>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</si>
  <si>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</si>
  <si>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</si>
  <si>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</si>
  <si>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</si>
  <si>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</si>
  <si>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</si>
  <si>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</si>
  <si>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</si>
  <si>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</si>
  <si>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</si>
  <si>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</si>
  <si>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</si>
  <si>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</si>
  <si>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</si>
  <si>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</si>
  <si>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</si>
  <si>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</si>
  <si>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</si>
  <si>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</si>
  <si>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</si>
  <si>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</si>
  <si>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</si>
  <si>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</si>
  <si>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</si>
  <si>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</si>
  <si>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</si>
  <si>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</si>
  <si>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</si>
  <si>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</si>
  <si>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</si>
  <si>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</si>
  <si>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</si>
  <si>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</si>
  <si>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</si>
  <si>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</si>
  <si>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</si>
  <si>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</si>
  <si>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</si>
  <si>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</si>
  <si>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</si>
  <si>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</si>
  <si>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</si>
  <si>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</si>
  <si>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</si>
  <si>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</si>
  <si>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</si>
  <si>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</si>
  <si>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</si>
  <si>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</si>
  <si>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</si>
  <si>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</si>
  <si>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</si>
  <si>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</si>
  <si>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</si>
  <si>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</si>
  <si>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</si>
  <si>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</si>
  <si>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</si>
  <si>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</si>
  <si>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</si>
  <si>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</si>
  <si>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</si>
  <si>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</si>
  <si>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</si>
  <si>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</si>
  <si>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</si>
  <si>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</si>
  <si>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</si>
  <si>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</si>
  <si>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</si>
  <si>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</si>
  <si>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</si>
  <si>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</si>
  <si>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</si>
  <si>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</si>
  <si>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</si>
  <si>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</si>
  <si>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</si>
  <si>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</si>
  <si>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</si>
  <si>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</si>
  <si>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</si>
  <si>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</si>
  <si>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</si>
  <si>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</si>
  <si>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</si>
  <si>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</si>
  <si>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</si>
  <si>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</si>
  <si>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</si>
  <si>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</si>
  <si>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</si>
  <si>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</si>
  <si>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</si>
  <si>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</si>
  <si>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</si>
  <si>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</si>
  <si>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</si>
  <si>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</si>
  <si>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</si>
  <si>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</si>
  <si>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</si>
  <si>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</si>
  <si>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</si>
  <si>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</si>
  <si>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</si>
  <si>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</si>
  <si>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</si>
  <si>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</si>
  <si>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</si>
  <si>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</si>
  <si>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</si>
  <si>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</si>
  <si>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</si>
  <si>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</si>
  <si>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</si>
  <si>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</si>
  <si>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</si>
  <si>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</si>
  <si>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</si>
  <si>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</si>
  <si>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</si>
  <si>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</si>
  <si>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</si>
  <si>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</si>
  <si>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</si>
  <si>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</si>
  <si>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</si>
  <si>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</si>
  <si>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</si>
  <si>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</si>
  <si>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</si>
  <si>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</si>
  <si>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</si>
  <si>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</si>
  <si>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</si>
  <si>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</si>
  <si>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</si>
  <si>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</si>
  <si>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</si>
  <si>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</si>
  <si>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</si>
  <si>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</si>
  <si>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</si>
  <si>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</si>
  <si>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</si>
  <si>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</si>
  <si>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</si>
  <si>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</si>
  <si>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</si>
  <si>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</si>
  <si>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</si>
  <si>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</si>
  <si>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</si>
  <si>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</si>
  <si>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</si>
  <si>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</si>
  <si>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</si>
  <si>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</si>
  <si>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</si>
  <si>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</si>
  <si>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</si>
  <si>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</si>
  <si>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</si>
  <si>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</si>
  <si>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</si>
  <si>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</si>
  <si>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</si>
  <si>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</si>
  <si>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</si>
  <si>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</si>
  <si>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</si>
  <si>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</si>
  <si>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</si>
  <si>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</si>
  <si>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</si>
  <si>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</si>
  <si>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</si>
  <si>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</si>
  <si>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</si>
  <si>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</si>
  <si>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</si>
  <si>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</si>
  <si>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</si>
  <si>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</si>
  <si>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</si>
  <si>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</si>
  <si>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</si>
  <si>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</si>
  <si>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</si>
  <si>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</si>
  <si>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</si>
  <si>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</si>
  <si>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</si>
  <si>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</si>
  <si>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</si>
  <si>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</si>
  <si>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</si>
  <si>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</si>
  <si>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</si>
  <si>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</si>
  <si>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</si>
  <si>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</si>
  <si>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</si>
  <si>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</si>
  <si>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</si>
  <si>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</si>
  <si>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</si>
  <si>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</si>
  <si>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</si>
  <si>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</si>
  <si>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</si>
  <si>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</si>
  <si>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</si>
  <si>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</si>
  <si>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</si>
  <si>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</si>
  <si>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</si>
  <si>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</si>
  <si>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</si>
  <si>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</si>
  <si>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</si>
  <si>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</si>
  <si>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</si>
  <si>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</si>
  <si>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</si>
  <si>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</si>
  <si>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</si>
  <si>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</si>
  <si>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</si>
  <si>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</si>
  <si>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</si>
  <si>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</si>
  <si>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</si>
  <si>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</si>
  <si>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</si>
  <si>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</si>
  <si>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</si>
  <si>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</si>
  <si>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</si>
  <si>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</si>
  <si>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</si>
  <si>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</si>
  <si>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</si>
  <si>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</si>
  <si>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</si>
  <si>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</si>
  <si>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</si>
  <si>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</si>
  <si>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</si>
  <si>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</si>
  <si>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</si>
  <si>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</si>
  <si>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</si>
  <si>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</si>
  <si>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</si>
  <si>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</si>
  <si>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</si>
  <si>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</si>
  <si>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</si>
  <si>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</si>
  <si>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</si>
  <si>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</si>
  <si>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</si>
  <si>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</si>
  <si>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</si>
  <si>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</si>
  <si>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</si>
  <si>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</si>
  <si>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</si>
  <si>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</si>
  <si>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</si>
  <si>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</si>
  <si>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</si>
  <si>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</si>
  <si>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</si>
  <si>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</si>
  <si>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</si>
  <si>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</si>
  <si>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</si>
  <si>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</si>
  <si>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</si>
  <si>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</si>
  <si>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</si>
  <si>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</si>
  <si>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</si>
  <si>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</si>
  <si>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</si>
  <si>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</si>
  <si>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</si>
  <si>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</si>
  <si>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</si>
  <si>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</si>
  <si>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</si>
  <si>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</si>
  <si>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</si>
  <si>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</si>
  <si>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</si>
  <si>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</si>
  <si>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</si>
  <si>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</si>
  <si>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</si>
  <si>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</si>
  <si>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</si>
  <si>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</si>
  <si>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</si>
  <si>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</si>
  <si>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</si>
  <si>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</si>
  <si>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</si>
  <si>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</si>
  <si>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</si>
  <si>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</si>
  <si>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</si>
  <si>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</si>
  <si>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</si>
  <si>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</si>
  <si>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</si>
  <si>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</si>
  <si>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</si>
  <si>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</si>
  <si>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</si>
  <si>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</si>
  <si>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</si>
  <si>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</si>
  <si>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</si>
  <si>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</si>
  <si>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</si>
  <si>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</si>
  <si>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</si>
  <si>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</si>
  <si>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</si>
  <si>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</si>
  <si>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</si>
  <si>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</si>
  <si>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</si>
  <si>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</si>
  <si>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</si>
  <si>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</si>
  <si>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</si>
  <si>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</si>
  <si>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</si>
  <si>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</si>
  <si>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</si>
  <si>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</si>
  <si>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</si>
  <si>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</si>
  <si>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</si>
  <si>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</si>
  <si>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</si>
  <si>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</si>
  <si>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</si>
  <si>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</si>
  <si>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</si>
  <si>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</si>
  <si>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</si>
  <si>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</si>
  <si>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</si>
  <si>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</si>
  <si>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</si>
  <si>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</si>
  <si>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</si>
  <si>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</si>
  <si>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</si>
  <si>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</si>
  <si>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</si>
  <si>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</si>
  <si>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</si>
  <si>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</si>
  <si>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</si>
  <si>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</si>
  <si>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</si>
  <si>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</si>
  <si>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</si>
  <si>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</si>
  <si>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</si>
  <si>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</si>
  <si>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</si>
  <si>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</si>
  <si>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</si>
  <si>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</si>
  <si>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</si>
  <si>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</si>
  <si>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</si>
  <si>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</si>
  <si>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</si>
  <si>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</si>
  <si>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</si>
  <si>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</si>
  <si>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</si>
  <si>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</si>
  <si>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</si>
  <si>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</si>
  <si>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</si>
  <si>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</si>
  <si>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</si>
  <si>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</si>
  <si>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</si>
  <si>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</si>
  <si>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</si>
  <si>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</si>
  <si>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</si>
  <si>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</si>
  <si>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</si>
  <si>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</si>
  <si>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</si>
  <si>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</si>
  <si>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</si>
  <si>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</si>
  <si>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</si>
  <si>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</si>
  <si>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</si>
  <si>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</si>
  <si>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</si>
  <si>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</si>
  <si>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</si>
  <si>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</si>
  <si>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</si>
  <si>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</si>
  <si>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</si>
  <si>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</si>
  <si>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</si>
  <si>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</si>
  <si>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</si>
  <si>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</si>
  <si>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</si>
  <si>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</si>
  <si>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</si>
  <si>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</si>
  <si>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</si>
  <si>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</si>
  <si>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</si>
  <si>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</si>
  <si>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</si>
  <si>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</si>
  <si>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</si>
  <si>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</si>
  <si>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</si>
  <si>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</si>
  <si>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</si>
  <si>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</si>
  <si>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</si>
  <si>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</si>
  <si>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</si>
  <si>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</si>
  <si>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</si>
  <si>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</si>
  <si>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</si>
  <si>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</si>
  <si>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</si>
  <si>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</si>
  <si>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</si>
  <si>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</si>
  <si>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</si>
  <si>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</si>
  <si>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</si>
  <si>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</si>
  <si>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</si>
  <si>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</si>
  <si>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</si>
  <si>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</si>
  <si>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</si>
  <si>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</si>
  <si>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</si>
  <si>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</si>
  <si>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</si>
  <si>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</si>
  <si>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</si>
  <si>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</si>
  <si>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</si>
  <si>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</si>
  <si>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</si>
  <si>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</si>
  <si>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</si>
  <si>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</si>
  <si>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</si>
  <si>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</si>
  <si>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</si>
  <si>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</si>
  <si>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</si>
  <si>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</si>
  <si>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</si>
  <si>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</si>
  <si>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</si>
  <si>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</si>
  <si>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</si>
  <si>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</si>
  <si>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</si>
  <si>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</si>
  <si>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</si>
  <si>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</si>
  <si>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</si>
  <si>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</si>
  <si>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</si>
  <si>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</si>
  <si>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</si>
  <si>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</si>
  <si>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</si>
  <si>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</si>
  <si>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</si>
  <si>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</si>
  <si>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</si>
  <si>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</si>
  <si>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</si>
  <si>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</si>
  <si>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</si>
  <si>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</si>
  <si>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</si>
  <si>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</si>
  <si>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</si>
  <si>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</si>
  <si>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</si>
  <si>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</si>
  <si>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</si>
  <si>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</si>
  <si>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</si>
  <si>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</si>
  <si>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</si>
  <si>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</si>
  <si>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</si>
  <si>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</si>
  <si>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</si>
  <si>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</si>
  <si>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</si>
  <si>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</si>
  <si>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</si>
  <si>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</si>
  <si>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</si>
  <si>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</si>
  <si>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</si>
  <si>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</si>
  <si>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</si>
  <si>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</si>
  <si>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</si>
  <si>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</si>
  <si>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</si>
  <si>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</si>
  <si>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</si>
  <si>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</si>
  <si>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</si>
  <si>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</si>
  <si>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</si>
  <si>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</si>
  <si>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</si>
  <si>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</si>
  <si>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</si>
  <si>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</si>
  <si>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</si>
  <si>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</si>
  <si>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</si>
  <si>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</si>
  <si>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</si>
  <si>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</si>
  <si>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</si>
  <si>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</si>
  <si>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</si>
  <si>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</si>
  <si>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</si>
  <si>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</si>
  <si>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</si>
  <si>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</si>
  <si>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</si>
  <si>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</si>
  <si>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</si>
  <si>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</si>
  <si>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</si>
  <si>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</si>
  <si>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</si>
  <si>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</si>
  <si>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</si>
  <si>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</si>
  <si>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</si>
  <si>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</si>
  <si>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</si>
  <si>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</si>
  <si>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</si>
  <si>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</si>
  <si>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</si>
  <si>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</si>
  <si>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</si>
  <si>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</si>
  <si>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</si>
  <si>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</si>
  <si>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</si>
  <si>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</si>
  <si>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</si>
  <si>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</si>
  <si>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</si>
  <si>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</si>
  <si>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</si>
  <si>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</si>
  <si>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</si>
  <si>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</si>
  <si>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</si>
  <si>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</si>
  <si>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</si>
  <si>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</si>
  <si>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</si>
  <si>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</si>
  <si>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</si>
  <si>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</si>
  <si>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</si>
  <si>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</si>
  <si>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</si>
  <si>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</si>
  <si>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</si>
  <si>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</si>
  <si>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</si>
  <si>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</si>
  <si>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</si>
  <si>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</si>
  <si>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</si>
  <si>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</si>
  <si>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</si>
  <si>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</si>
  <si>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</si>
  <si>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</si>
  <si>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</si>
  <si>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</si>
  <si>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</si>
  <si>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</si>
  <si>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</si>
  <si>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</si>
  <si>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</si>
  <si>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</si>
  <si>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</si>
  <si>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</si>
  <si>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</si>
  <si>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</si>
  <si>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</si>
  <si>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</si>
  <si>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</si>
  <si>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</si>
  <si>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</si>
  <si>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</si>
  <si>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</si>
  <si>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</si>
  <si>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</si>
  <si>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</si>
  <si>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</si>
  <si>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</si>
  <si>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</si>
  <si>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</si>
  <si>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</si>
  <si>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</si>
  <si>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</si>
  <si>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</si>
  <si>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</si>
  <si>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</si>
  <si>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</si>
  <si>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</si>
  <si>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</si>
  <si>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</si>
  <si>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</si>
  <si>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</si>
  <si>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</si>
  <si>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</si>
  <si>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</si>
  <si>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</si>
  <si>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</si>
  <si>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</si>
  <si>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</si>
  <si>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</si>
  <si>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</si>
  <si>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</si>
  <si>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</si>
  <si>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</si>
  <si>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</si>
  <si>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</si>
  <si>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</si>
  <si>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</si>
  <si>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</si>
  <si>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</si>
  <si>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</si>
  <si>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</si>
  <si>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</si>
  <si>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</si>
  <si>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</si>
  <si>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</si>
  <si>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</si>
  <si>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</si>
  <si>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</si>
  <si>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</si>
  <si>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</si>
  <si>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</si>
  <si>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</si>
  <si>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</si>
  <si>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</si>
  <si>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</si>
  <si>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</si>
  <si>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</si>
  <si>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</si>
  <si>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</si>
  <si>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</si>
  <si>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</si>
  <si>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</si>
  <si>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</si>
  <si>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</si>
  <si>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</si>
  <si>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</si>
  <si>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</si>
  <si>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</si>
  <si>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</si>
  <si>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</si>
  <si>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</si>
  <si>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</si>
  <si>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</si>
  <si>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</si>
  <si>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</si>
  <si>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</si>
  <si>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</si>
  <si>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</si>
  <si>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</si>
  <si>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</si>
  <si>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</si>
  <si>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</si>
  <si>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</si>
  <si>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</si>
  <si>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</si>
  <si>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</si>
  <si>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</si>
  <si>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</si>
  <si>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</si>
  <si>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</si>
  <si>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</si>
  <si>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</si>
  <si>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</si>
  <si>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</si>
  <si>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</si>
  <si>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</si>
  <si>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</si>
  <si>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</si>
  <si>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</si>
  <si>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</si>
  <si>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</si>
  <si>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</si>
  <si>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</si>
  <si>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</si>
  <si>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</si>
  <si>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</si>
  <si>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</si>
  <si>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</si>
  <si>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</si>
  <si>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</si>
  <si>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</si>
  <si>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</si>
  <si>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</si>
  <si>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</si>
  <si>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</si>
  <si>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</si>
  <si>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</si>
  <si>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</si>
  <si>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</si>
  <si>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</si>
  <si>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</si>
  <si>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</si>
  <si>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</si>
  <si>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</si>
  <si>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</si>
  <si>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</si>
  <si>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</si>
  <si>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</si>
  <si>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</si>
  <si>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</si>
  <si>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</si>
  <si>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</si>
  <si>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</si>
  <si>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</si>
  <si>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</si>
  <si>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</si>
  <si>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</si>
  <si>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</si>
  <si>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</si>
  <si>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</si>
  <si>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</si>
  <si>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</si>
  <si>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</si>
  <si>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</si>
  <si>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</si>
  <si>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</si>
  <si>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</si>
  <si>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</si>
  <si>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</si>
  <si>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</si>
  <si>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</si>
  <si>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</si>
  <si>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</si>
  <si>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</si>
  <si>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</si>
  <si>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</si>
  <si>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</si>
  <si>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</si>
  <si>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</si>
  <si>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</si>
  <si>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</si>
  <si>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</si>
  <si>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</si>
  <si>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</si>
  <si>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</si>
  <si>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</si>
  <si>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</si>
  <si>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</si>
  <si>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</si>
  <si>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</si>
  <si>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</si>
  <si>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</si>
  <si>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</si>
  <si>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</si>
  <si>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</si>
  <si>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</si>
  <si>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</si>
  <si>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</si>
  <si>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</si>
  <si>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</si>
  <si>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</si>
  <si>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</si>
  <si>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</si>
  <si>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</si>
  <si>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</si>
  <si>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</si>
  <si>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</si>
  <si>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</si>
  <si>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</si>
  <si>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</si>
  <si>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</si>
  <si>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</si>
  <si>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</si>
  <si>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</si>
  <si>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</si>
  <si>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</si>
  <si>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</si>
  <si>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</si>
  <si>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</si>
  <si>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</si>
  <si>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</si>
  <si>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</si>
  <si>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</si>
  <si>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</si>
  <si>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</si>
  <si>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</si>
  <si>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</si>
  <si>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</si>
  <si>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</si>
  <si>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</si>
  <si>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</si>
  <si>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</si>
  <si>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</si>
  <si>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</si>
  <si>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</si>
  <si>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</si>
  <si>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</si>
  <si>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</si>
  <si>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</si>
  <si>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</si>
  <si>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</si>
  <si>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</si>
  <si>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</si>
  <si>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</si>
  <si>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</si>
  <si>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</si>
  <si>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</si>
  <si>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</si>
  <si>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</si>
  <si>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</si>
  <si>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</si>
  <si>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</si>
  <si>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</si>
  <si>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</si>
  <si>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</si>
  <si>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</si>
  <si>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</si>
  <si>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</si>
  <si>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</si>
  <si>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</si>
  <si>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</si>
  <si>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</si>
  <si>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</si>
  <si>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</si>
  <si>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</si>
  <si>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</si>
  <si>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</si>
  <si>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</si>
  <si>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</si>
  <si>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</si>
  <si>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</si>
  <si>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</si>
  <si>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</si>
  <si>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</si>
  <si>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</si>
  <si>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</si>
  <si>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</si>
  <si>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</si>
  <si>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</si>
  <si>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</si>
  <si>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</si>
  <si>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</si>
  <si>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</si>
  <si>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</si>
  <si>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</si>
  <si>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</si>
  <si>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</si>
  <si>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</si>
  <si>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</si>
  <si>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</si>
  <si>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</si>
  <si>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</si>
  <si>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</si>
  <si>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</si>
  <si>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</si>
  <si>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</si>
  <si>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</si>
  <si>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</si>
  <si>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</si>
  <si>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</si>
  <si>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</si>
  <si>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</si>
  <si>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</si>
  <si>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</si>
  <si>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</si>
  <si>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</si>
  <si>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</si>
  <si>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</si>
  <si>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</si>
  <si>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</si>
  <si>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</si>
  <si>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</si>
  <si>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</si>
  <si>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</si>
  <si>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</si>
  <si>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</si>
  <si>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</si>
  <si>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</si>
  <si>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</si>
  <si>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</si>
  <si>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</si>
  <si>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</si>
  <si>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</si>
  <si>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</si>
  <si>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</si>
  <si>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</si>
  <si>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</si>
  <si>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</si>
  <si>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</si>
  <si>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</si>
  <si>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</si>
  <si>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</si>
  <si>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</si>
  <si>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</si>
  <si>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</si>
  <si>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</si>
  <si>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</si>
  <si>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</si>
  <si>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</si>
  <si>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</si>
  <si>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</si>
  <si>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</si>
  <si>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</si>
  <si>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</si>
  <si>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</si>
  <si>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</si>
  <si>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</si>
  <si>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</si>
  <si>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</si>
  <si>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</si>
  <si>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</si>
  <si>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</si>
  <si>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</si>
  <si>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</si>
  <si>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</si>
  <si>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</si>
  <si>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</si>
  <si>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</si>
  <si>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</si>
  <si>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</si>
  <si>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</si>
  <si>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</si>
  <si>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</si>
  <si>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</si>
  <si>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</si>
  <si>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</si>
  <si>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</si>
  <si>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</si>
  <si>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</si>
  <si>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</si>
  <si>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</si>
  <si>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</si>
  <si>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</si>
  <si>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</si>
  <si>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</si>
  <si>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</si>
  <si>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</si>
  <si>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</si>
  <si>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</si>
  <si>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</si>
  <si>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</si>
  <si>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</si>
  <si>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</si>
  <si>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</si>
  <si>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</si>
  <si>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</si>
  <si>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</si>
  <si>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</si>
  <si>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</si>
  <si>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</si>
  <si>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</si>
  <si>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</si>
  <si>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</si>
  <si>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</si>
  <si>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</si>
  <si>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</si>
  <si>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</si>
  <si>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</si>
  <si>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</si>
  <si>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</si>
  <si>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</si>
  <si>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</si>
  <si>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</si>
  <si>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</si>
  <si>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</si>
  <si>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</si>
  <si>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</si>
  <si>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</si>
  <si>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</si>
  <si>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</si>
  <si>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</si>
  <si>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</si>
  <si>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</si>
  <si>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</si>
  <si>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</si>
  <si>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</si>
  <si>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</si>
  <si>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</si>
  <si>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</si>
  <si>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</si>
  <si>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</si>
  <si>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</si>
  <si>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</si>
  <si>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</si>
  <si>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</si>
  <si>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</si>
  <si>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</si>
  <si>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</si>
  <si>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</si>
  <si>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</si>
  <si>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</si>
  <si>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</si>
  <si>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</si>
  <si>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</si>
  <si>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</si>
  <si>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</si>
  <si>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</si>
  <si>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</si>
  <si>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</si>
  <si>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</si>
  <si>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</si>
  <si>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</si>
  <si>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</si>
  <si>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</si>
  <si>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</si>
  <si>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</si>
  <si>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</si>
  <si>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</si>
  <si>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</si>
  <si>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</si>
  <si>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</si>
  <si>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</si>
  <si>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</si>
  <si>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</si>
  <si>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</si>
  <si>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</si>
  <si>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</si>
  <si>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</si>
  <si>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</si>
  <si>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</si>
  <si>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</si>
  <si>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</si>
  <si>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</si>
  <si>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</si>
  <si>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</si>
  <si>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</si>
  <si>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</si>
  <si>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</si>
  <si>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</si>
  <si>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</si>
  <si>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</si>
  <si>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</si>
  <si>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</si>
  <si>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</si>
  <si>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</si>
  <si>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</si>
  <si>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</si>
  <si>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</si>
  <si>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</si>
  <si>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</si>
  <si>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</si>
  <si>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</si>
  <si>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</si>
  <si>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</si>
  <si>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</si>
  <si>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</si>
  <si>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</si>
  <si>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</si>
  <si>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</si>
  <si>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</si>
  <si>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</si>
  <si>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</si>
  <si>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</si>
  <si>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</si>
  <si>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</si>
  <si>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</si>
  <si>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</si>
  <si>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</si>
  <si>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</si>
  <si>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</si>
  <si>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</si>
  <si>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</si>
  <si>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</si>
  <si>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</si>
  <si>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</si>
  <si>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</si>
  <si>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</si>
  <si>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</si>
  <si>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</si>
  <si>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</si>
  <si>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</si>
  <si>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</si>
  <si>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</si>
  <si>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</si>
  <si>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</si>
  <si>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</si>
  <si>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</si>
  <si>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</si>
  <si>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</si>
  <si>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</si>
  <si>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</si>
  <si>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</si>
  <si>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</si>
  <si>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</si>
  <si>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</si>
  <si>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</si>
  <si>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</si>
  <si>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</si>
  <si>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</si>
  <si>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</si>
  <si>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</si>
  <si>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</si>
  <si>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</si>
  <si>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</si>
  <si>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</si>
  <si>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</si>
  <si>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</si>
  <si>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</si>
  <si>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</si>
  <si>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</si>
  <si>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</si>
  <si>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</si>
  <si>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</si>
  <si>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</si>
  <si>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</si>
  <si>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</si>
  <si>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</si>
  <si>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</si>
  <si>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</si>
  <si>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</si>
  <si>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</si>
  <si>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</si>
  <si>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</si>
  <si>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</si>
  <si>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</si>
  <si>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</si>
  <si>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</si>
  <si>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</si>
  <si>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</si>
  <si>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</si>
  <si>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</si>
  <si>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</si>
  <si>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</si>
  <si>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</si>
  <si>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</si>
  <si>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</si>
  <si>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</si>
  <si>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</si>
  <si>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</si>
  <si>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</si>
  <si>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</si>
  <si>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</si>
  <si>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</si>
  <si>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</si>
  <si>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</si>
  <si>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</si>
  <si>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</si>
  <si>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</si>
  <si>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</si>
  <si>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</si>
  <si>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</si>
  <si>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</si>
  <si>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</si>
  <si>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</si>
  <si>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</si>
  <si>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</si>
  <si>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</si>
  <si>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</si>
  <si>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</si>
  <si>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</si>
  <si>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</si>
  <si>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</si>
  <si>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</si>
  <si>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</si>
  <si>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</si>
  <si>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</si>
  <si>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</si>
  <si>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</si>
  <si>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</si>
  <si>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</si>
  <si>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</si>
  <si>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</si>
  <si>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</si>
  <si>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</si>
  <si>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</si>
  <si>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</si>
  <si>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</si>
  <si>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</si>
  <si>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</si>
  <si>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</si>
  <si>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</si>
  <si>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</si>
  <si>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</si>
  <si>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</si>
  <si>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</si>
  <si>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</si>
  <si>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</si>
  <si>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</si>
  <si>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</si>
  <si>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</si>
  <si>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</si>
  <si>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</si>
  <si>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</si>
  <si>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</si>
  <si>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</si>
  <si>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</si>
  <si>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</si>
  <si>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</si>
  <si>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</si>
  <si>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</si>
  <si>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</si>
  <si>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</si>
  <si>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</si>
  <si>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</si>
  <si>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</si>
  <si>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</si>
  <si>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</si>
  <si>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</si>
  <si>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</si>
  <si>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</si>
  <si>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</si>
  <si>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</si>
  <si>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</si>
  <si>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</si>
  <si>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</si>
  <si>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</si>
  <si>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</si>
  <si>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</si>
  <si>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</si>
  <si>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</si>
  <si>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</si>
  <si>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</si>
  <si>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</si>
  <si>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</si>
  <si>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</si>
  <si>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</si>
  <si>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</si>
  <si>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</si>
  <si>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</si>
  <si>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</si>
  <si>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</si>
  <si>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</si>
  <si>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</si>
  <si>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</si>
  <si>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</si>
  <si>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</si>
  <si>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</si>
  <si>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</si>
  <si>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</si>
  <si>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</si>
  <si>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</si>
  <si>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</si>
  <si>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</si>
  <si>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</si>
  <si>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</si>
  <si>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</si>
  <si>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</si>
  <si>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</si>
  <si>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</si>
  <si>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</si>
  <si>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</si>
  <si>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</si>
  <si>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</si>
  <si>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</si>
  <si>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</si>
  <si>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</si>
  <si>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</si>
  <si>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</si>
  <si>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</si>
  <si>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</si>
  <si>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</si>
  <si>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</si>
  <si>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</si>
  <si>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</si>
  <si>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</si>
  <si>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</si>
  <si>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</si>
  <si>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</si>
  <si>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</si>
  <si>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</si>
  <si>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</si>
  <si>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</si>
  <si>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</si>
  <si>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</si>
  <si>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</si>
  <si>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</si>
  <si>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</si>
  <si>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</si>
  <si>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</si>
  <si>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</si>
  <si>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</si>
  <si>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</si>
  <si>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</si>
  <si>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</si>
  <si>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</si>
  <si>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</si>
  <si>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</si>
  <si>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</si>
  <si>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</si>
  <si>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</si>
  <si>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</si>
  <si>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</si>
  <si>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</si>
  <si>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</si>
  <si>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</si>
  <si>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</si>
  <si>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</si>
  <si>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</si>
  <si>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</si>
  <si>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</si>
  <si>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</si>
  <si>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</si>
  <si>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</si>
  <si>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</si>
  <si>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</si>
  <si>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</si>
  <si>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</si>
  <si>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</si>
  <si>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</si>
  <si>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</si>
  <si>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</si>
  <si>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</si>
  <si>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</si>
  <si>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</si>
  <si>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</si>
  <si>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</si>
  <si>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</si>
  <si>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</si>
  <si>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</si>
  <si>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</si>
  <si>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</si>
  <si>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</si>
  <si>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</si>
  <si>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</si>
  <si>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</si>
  <si>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</si>
  <si>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</si>
  <si>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</si>
  <si>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</si>
  <si>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</si>
  <si>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</si>
  <si>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</si>
  <si>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</si>
  <si>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</si>
  <si>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</si>
  <si>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</si>
  <si>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</si>
  <si>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</si>
  <si>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</si>
  <si>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</si>
  <si>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</si>
  <si>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</si>
  <si>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</si>
  <si>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</si>
  <si>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</si>
  <si>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</si>
  <si>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</si>
  <si>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</si>
  <si>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</si>
  <si>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</si>
  <si>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</si>
  <si>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</si>
  <si>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</si>
  <si>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</si>
  <si>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</si>
  <si>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</si>
  <si>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</si>
  <si>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</si>
  <si>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</si>
  <si>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</si>
  <si>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</si>
  <si>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</si>
  <si>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</si>
  <si>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</si>
  <si>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</si>
  <si>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</si>
  <si>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</si>
  <si>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</si>
  <si>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</si>
  <si>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</si>
  <si>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</si>
  <si>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</si>
  <si>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</si>
  <si>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</si>
  <si>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</si>
  <si>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</si>
  <si>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</si>
  <si>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</si>
  <si>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</si>
  <si>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</si>
  <si>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</si>
  <si>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</si>
  <si>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</si>
  <si>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</si>
  <si>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</si>
  <si>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</si>
  <si>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</si>
  <si>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</si>
  <si>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</si>
  <si>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</si>
  <si>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</si>
  <si>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</si>
  <si>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</si>
  <si>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</si>
  <si>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</si>
  <si>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</si>
  <si>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</si>
  <si>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</si>
  <si>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</si>
  <si>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</si>
  <si>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</si>
  <si>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</si>
  <si>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</si>
  <si>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</si>
  <si>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</si>
  <si>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</si>
  <si>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</si>
  <si>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</si>
  <si>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</si>
  <si>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</si>
  <si>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</si>
  <si>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</si>
  <si>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</si>
  <si>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</si>
  <si>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</si>
  <si>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</si>
  <si>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</si>
  <si>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</si>
  <si>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</si>
  <si>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</si>
  <si>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</si>
  <si>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</si>
  <si>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</si>
  <si>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</si>
  <si>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</si>
  <si>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</si>
  <si>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</si>
  <si>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</si>
  <si>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</si>
  <si>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</si>
  <si>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</si>
  <si>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</si>
  <si>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</si>
  <si>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</si>
  <si>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</si>
  <si>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</si>
  <si>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</si>
  <si>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</si>
  <si>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</si>
  <si>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</si>
  <si>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</si>
  <si>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</si>
  <si>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</si>
  <si>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</si>
  <si>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</si>
  <si>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</si>
  <si>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</si>
  <si>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</si>
  <si>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</si>
  <si>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</si>
  <si>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</si>
  <si>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</si>
  <si>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</si>
  <si>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</si>
  <si>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</si>
  <si>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</si>
  <si>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</si>
  <si>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</si>
  <si>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</si>
  <si>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</si>
  <si>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</si>
  <si>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</si>
  <si>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</si>
  <si>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</si>
  <si>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</si>
  <si>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</si>
  <si>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</si>
  <si>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</si>
  <si>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</si>
  <si>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</si>
  <si>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</si>
  <si>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</si>
  <si>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</si>
  <si>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</si>
  <si>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</si>
  <si>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</si>
  <si>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</si>
  <si>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</si>
  <si>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</si>
  <si>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</si>
  <si>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</si>
  <si>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</si>
  <si>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</si>
  <si>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</si>
  <si>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</si>
  <si>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</si>
  <si>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</si>
  <si>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</si>
  <si>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</si>
  <si>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</si>
  <si>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</si>
  <si>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</si>
  <si>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</si>
  <si>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</si>
  <si>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</si>
  <si>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</si>
  <si>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</si>
  <si>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</si>
  <si>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</si>
  <si>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</si>
  <si>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</si>
  <si>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</si>
  <si>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</si>
  <si>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</si>
  <si>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</si>
  <si>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</si>
  <si>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</si>
  <si>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</si>
  <si>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</si>
  <si>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</si>
  <si>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</si>
  <si>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</si>
  <si>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</si>
  <si>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</si>
  <si>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</si>
  <si>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</si>
  <si>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</si>
  <si>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</si>
  <si>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</si>
  <si>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</si>
  <si>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</si>
  <si>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</si>
  <si>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</si>
  <si>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</si>
  <si>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</si>
  <si>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</si>
  <si>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</si>
  <si>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</si>
  <si>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</si>
  <si>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</si>
  <si>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</si>
  <si>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</si>
  <si>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</si>
  <si>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</si>
  <si>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</si>
  <si>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</si>
  <si>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</si>
  <si>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</si>
  <si>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</si>
  <si>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</si>
  <si>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</si>
  <si>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</si>
  <si>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</si>
  <si>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</si>
  <si>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</si>
  <si>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</si>
  <si>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</si>
  <si>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</si>
  <si>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</si>
  <si>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</si>
  <si>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</si>
  <si>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</si>
  <si>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</si>
  <si>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</si>
  <si>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</si>
  <si>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</si>
  <si>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</si>
  <si>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</si>
  <si>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</si>
  <si>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</si>
  <si>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</si>
  <si>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</si>
  <si>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</si>
  <si>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</si>
  <si>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</si>
  <si>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</si>
  <si>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</si>
  <si>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</si>
  <si>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</si>
  <si>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</si>
  <si>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</si>
  <si>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</si>
  <si>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</si>
  <si>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</si>
  <si>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</si>
  <si>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</si>
  <si>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</si>
  <si>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</si>
  <si>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</si>
  <si>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</si>
  <si>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</si>
  <si>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</si>
  <si>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</si>
  <si>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</si>
  <si>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</si>
  <si>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</si>
  <si>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</si>
  <si>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</si>
  <si>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</si>
  <si>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</si>
  <si>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</si>
  <si>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</si>
  <si>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</si>
  <si>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</si>
  <si>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</si>
  <si>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</si>
  <si>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</si>
  <si>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</si>
  <si>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</si>
  <si>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</si>
  <si>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</si>
  <si>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</si>
  <si>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</si>
  <si>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</si>
  <si>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</si>
  <si>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</si>
  <si>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</si>
  <si>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</si>
  <si>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</si>
  <si>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</si>
  <si>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</si>
  <si>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</si>
  <si>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</si>
  <si>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</si>
  <si>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</si>
  <si>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</si>
  <si>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</si>
  <si>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</si>
  <si>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</si>
  <si>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</si>
  <si>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</si>
  <si>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</si>
  <si>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</si>
  <si>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</si>
  <si>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</si>
  <si>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</si>
  <si>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</si>
  <si>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</si>
  <si>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</si>
  <si>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</si>
  <si>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</si>
  <si>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</si>
  <si>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</si>
  <si>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</si>
  <si>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</si>
  <si>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</si>
  <si>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</si>
  <si>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</si>
  <si>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</si>
  <si>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</si>
  <si>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</si>
  <si>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</si>
  <si>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</si>
  <si>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</si>
  <si>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</si>
  <si>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</si>
  <si>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</si>
  <si>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</si>
  <si>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</si>
  <si>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</si>
  <si>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</si>
  <si>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</si>
  <si>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</si>
  <si>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</si>
  <si>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</si>
  <si>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</si>
  <si>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</si>
  <si>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</si>
  <si>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</si>
  <si>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</si>
  <si>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</si>
  <si>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</si>
  <si>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</si>
  <si>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</si>
  <si>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</si>
  <si>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</si>
  <si>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</si>
  <si>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</si>
  <si>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</si>
  <si>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</si>
  <si>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</si>
  <si>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</si>
  <si>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</si>
  <si>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</si>
  <si>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</si>
  <si>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</si>
  <si>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</si>
  <si>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</si>
  <si>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</si>
  <si>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</si>
  <si>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</si>
  <si>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</si>
  <si>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</si>
  <si>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</si>
  <si>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</si>
  <si>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</si>
  <si>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</si>
  <si>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</si>
  <si>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</si>
  <si>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</si>
  <si>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</si>
  <si>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</si>
  <si>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</si>
  <si>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</si>
  <si>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</si>
  <si>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</si>
  <si>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</si>
  <si>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</si>
  <si>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</si>
  <si>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</si>
  <si>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</si>
  <si>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</si>
  <si>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</si>
  <si>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</si>
  <si>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</si>
  <si>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</si>
  <si>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</si>
  <si>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</si>
  <si>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</si>
  <si>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</si>
  <si>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</si>
  <si>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</si>
  <si>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</si>
  <si>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</si>
  <si>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</si>
  <si>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</si>
  <si>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</si>
  <si>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</si>
  <si>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</si>
  <si>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</si>
  <si>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</si>
  <si>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</si>
  <si>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</si>
  <si>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</si>
  <si>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</si>
  <si>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</si>
  <si>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</si>
  <si>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</si>
  <si>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</si>
  <si>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</si>
  <si>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</si>
  <si>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</si>
  <si>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</si>
  <si>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</si>
  <si>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</si>
  <si>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</si>
  <si>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</si>
  <si>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</si>
  <si>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</si>
  <si>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</si>
  <si>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</si>
  <si>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</si>
  <si>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</si>
  <si>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</si>
  <si>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</si>
  <si>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</si>
  <si>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</si>
  <si>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</si>
  <si>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</si>
  <si>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</si>
  <si>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</si>
  <si>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</si>
  <si>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</si>
  <si>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</si>
  <si>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</si>
  <si>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</si>
  <si>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</si>
  <si>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</si>
  <si>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</si>
  <si>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</si>
  <si>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</si>
  <si>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</si>
  <si>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</si>
  <si>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</si>
  <si>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</si>
  <si>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</si>
  <si>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</si>
  <si>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</si>
  <si>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</si>
  <si>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</si>
  <si>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</si>
  <si>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</si>
  <si>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</si>
  <si>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</si>
  <si>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</si>
  <si>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</si>
  <si>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</si>
  <si>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</si>
  <si>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</si>
  <si>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</si>
  <si>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</si>
  <si>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</si>
  <si>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</si>
  <si>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</si>
  <si>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</si>
  <si>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</si>
  <si>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</si>
  <si>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</si>
  <si>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</si>
  <si>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</si>
  <si>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</si>
  <si>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</si>
  <si>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</si>
  <si>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</si>
  <si>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</si>
  <si>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</si>
  <si>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</si>
  <si>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</si>
  <si>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</si>
  <si>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</si>
  <si>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</si>
  <si>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</si>
  <si>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</si>
  <si>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</si>
  <si>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</si>
  <si>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</si>
  <si>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</si>
  <si>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</si>
  <si>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</si>
  <si>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</si>
  <si>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</si>
  <si>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</si>
  <si>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</si>
  <si>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</si>
  <si>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</si>
  <si>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</si>
  <si>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</si>
  <si>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</si>
  <si>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</si>
  <si>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</si>
  <si>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</si>
  <si>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</si>
  <si>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</si>
  <si>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</si>
  <si>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</si>
  <si>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</si>
  <si>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</si>
  <si>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</si>
  <si>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</si>
  <si>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</si>
  <si>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</si>
  <si>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</si>
  <si>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</si>
  <si>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</si>
  <si>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</si>
  <si>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</si>
  <si>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</si>
  <si>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</si>
  <si>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</si>
  <si>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</si>
  <si>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</si>
  <si>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</si>
  <si>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</si>
  <si>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</si>
  <si>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</si>
  <si>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</si>
  <si>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</si>
  <si>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</si>
  <si>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</si>
  <si>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</si>
  <si>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</si>
  <si>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</si>
  <si>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</si>
  <si>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</si>
  <si>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</si>
  <si>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</si>
  <si>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</si>
  <si>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</si>
  <si>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</si>
  <si>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</si>
  <si>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</si>
  <si>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</si>
  <si>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</si>
  <si>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</si>
  <si>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</si>
  <si>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</si>
  <si>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</si>
  <si>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</si>
  <si>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</si>
  <si>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</si>
  <si>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</si>
  <si>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</si>
  <si>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</si>
  <si>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</si>
  <si>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</si>
  <si>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</si>
  <si>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</si>
  <si>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</si>
  <si>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</si>
  <si>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</si>
  <si>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</si>
  <si>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</si>
  <si>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</si>
  <si>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</si>
  <si>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</si>
  <si>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</si>
  <si>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</si>
  <si>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</si>
  <si>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</si>
  <si>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</si>
  <si>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</si>
  <si>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</si>
  <si>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</si>
  <si>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</si>
  <si>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</si>
  <si>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</si>
  <si>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</si>
  <si>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</si>
  <si>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</si>
  <si>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</si>
  <si>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</si>
  <si>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</si>
  <si>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</si>
  <si>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</si>
  <si>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</si>
  <si>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</si>
  <si>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</si>
  <si>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</si>
  <si>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</si>
  <si>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</si>
  <si>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</si>
  <si>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</si>
  <si>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</si>
  <si>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</si>
  <si>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</si>
  <si>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</si>
  <si>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</si>
  <si>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</si>
  <si>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</si>
  <si>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</si>
  <si>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</si>
  <si>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</si>
  <si>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</si>
  <si>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</si>
  <si>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</si>
  <si>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</si>
  <si>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</si>
  <si>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</si>
  <si>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</si>
  <si>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</si>
  <si>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</si>
  <si>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</si>
  <si>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</si>
  <si>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</si>
  <si>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</si>
  <si>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</si>
  <si>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</si>
  <si>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</si>
  <si>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</si>
  <si>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</si>
  <si>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</si>
  <si>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</si>
  <si>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</si>
  <si>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</si>
  <si>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</si>
  <si>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</si>
  <si>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</si>
  <si>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</si>
  <si>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</si>
  <si>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</si>
  <si>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</si>
  <si>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</si>
  <si>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</si>
  <si>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</si>
  <si>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</si>
  <si>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</si>
  <si>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</si>
  <si>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</si>
  <si>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</si>
  <si>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</si>
  <si>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</si>
  <si>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</si>
  <si>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</si>
  <si>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</si>
  <si>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</si>
  <si>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</si>
  <si>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</si>
  <si>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</si>
  <si>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</si>
  <si>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</si>
  <si>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</si>
  <si>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</si>
  <si>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</si>
  <si>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</si>
  <si>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</si>
  <si>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</si>
  <si>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</si>
  <si>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</si>
  <si>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</si>
  <si>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</si>
  <si>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</si>
  <si>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</si>
  <si>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</si>
  <si>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</si>
  <si>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</si>
  <si>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</si>
  <si>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</si>
  <si>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</si>
  <si>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</si>
  <si>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</si>
  <si>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</si>
  <si>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</si>
  <si>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</si>
  <si>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</si>
  <si>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</si>
  <si>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</si>
  <si>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</si>
  <si>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</si>
  <si>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</si>
  <si>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</si>
  <si>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</si>
  <si>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</si>
  <si>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</si>
  <si>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</si>
  <si>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</si>
  <si>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</si>
  <si>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</si>
  <si>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</si>
  <si>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</si>
  <si>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</si>
  <si>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</si>
  <si>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</si>
  <si>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</si>
  <si>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</si>
  <si>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</si>
  <si>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</si>
  <si>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</si>
  <si>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</si>
  <si>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</si>
  <si>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</si>
  <si>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</si>
  <si>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</si>
  <si>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</si>
  <si>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</si>
  <si>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</si>
  <si>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</si>
  <si>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</si>
  <si>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</si>
  <si>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</si>
  <si>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</si>
  <si>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</si>
  <si>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</si>
  <si>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</si>
  <si>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</si>
  <si>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</si>
  <si>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</si>
  <si>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</si>
  <si>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</si>
  <si>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</si>
  <si>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</si>
  <si>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</si>
  <si>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</si>
  <si>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</si>
  <si>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</si>
  <si>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</si>
  <si>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</si>
  <si>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</si>
  <si>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</si>
  <si>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</si>
  <si>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</si>
  <si>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</si>
  <si>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</si>
  <si>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</si>
  <si>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</si>
  <si>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</si>
  <si>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</si>
  <si>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</si>
  <si>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</si>
  <si>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</si>
  <si>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</si>
  <si>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</si>
  <si>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</si>
  <si>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</si>
  <si>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</si>
  <si>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</si>
  <si>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</si>
  <si>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</si>
  <si>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</si>
  <si>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</si>
  <si>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</si>
  <si>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</si>
  <si>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</si>
  <si>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</si>
  <si>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</si>
  <si>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</si>
  <si>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</si>
  <si>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</si>
  <si>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</si>
  <si>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</si>
  <si>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</si>
  <si>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</si>
  <si>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</si>
  <si>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</si>
  <si>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</si>
  <si>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</si>
  <si>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</si>
  <si>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</si>
  <si>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</si>
  <si>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</si>
  <si>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</si>
  <si>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</si>
  <si>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</si>
  <si>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</si>
  <si>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</si>
  <si>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</si>
  <si>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</si>
  <si>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</si>
  <si>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</si>
  <si>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</si>
  <si>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</si>
  <si>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</si>
  <si>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</si>
  <si>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</si>
  <si>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</si>
  <si>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</si>
  <si>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</si>
  <si>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</si>
  <si>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</si>
  <si>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</si>
  <si>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</si>
  <si>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</si>
  <si>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</si>
  <si>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</si>
  <si>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</si>
  <si>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</si>
  <si>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</si>
  <si>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</si>
  <si>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</si>
  <si>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</si>
  <si>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</si>
  <si>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</si>
  <si>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</si>
  <si>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</si>
  <si>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</si>
  <si>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</si>
  <si>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</si>
  <si>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</si>
  <si>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</si>
  <si>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</si>
  <si>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</si>
  <si>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</si>
  <si>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</si>
  <si>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</si>
  <si>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</si>
  <si>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</si>
  <si>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</si>
  <si>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</si>
  <si>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</si>
  <si>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</si>
  <si>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</si>
  <si>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</si>
  <si>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</si>
  <si>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</si>
  <si>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</si>
  <si>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</si>
  <si>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</si>
  <si>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</si>
  <si>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</si>
  <si>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</si>
  <si>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</si>
  <si>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</si>
  <si>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</si>
  <si>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</si>
  <si>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</si>
  <si>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</si>
  <si>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</si>
  <si>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</si>
  <si>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</si>
  <si>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</si>
  <si>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</si>
  <si>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</si>
  <si>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</si>
  <si>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</si>
  <si>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</si>
  <si>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</si>
  <si>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</si>
  <si>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</si>
  <si>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</si>
  <si>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</si>
  <si>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</si>
  <si>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</si>
  <si>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</si>
  <si>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</si>
  <si>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</si>
  <si>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</si>
  <si>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</si>
  <si>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</si>
  <si>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</si>
  <si>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</si>
  <si>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</si>
  <si>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</si>
  <si>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</si>
  <si>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</si>
  <si>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</si>
  <si>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</si>
  <si>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</si>
  <si>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</si>
  <si>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</si>
  <si>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</si>
  <si>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</si>
  <si>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</si>
  <si>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</si>
  <si>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</si>
  <si>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</si>
  <si>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</si>
  <si>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</si>
  <si>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</si>
  <si>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</si>
  <si>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</si>
  <si>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</si>
  <si>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</si>
  <si>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</si>
  <si>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</si>
  <si>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</si>
  <si>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</si>
  <si>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</si>
  <si>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</si>
  <si>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</si>
  <si>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</si>
  <si>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</si>
  <si>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</si>
  <si>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</si>
  <si>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</si>
  <si>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</si>
  <si>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</si>
  <si>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</si>
  <si>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</si>
  <si>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</si>
  <si>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</si>
  <si>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</si>
  <si>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</si>
  <si>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</si>
  <si>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</si>
  <si>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</si>
  <si>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</si>
  <si>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</si>
  <si>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</si>
  <si>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</si>
  <si>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</si>
  <si>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</si>
  <si>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</si>
  <si>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</si>
  <si>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</si>
  <si>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</si>
  <si>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</si>
  <si>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</si>
  <si>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</si>
  <si>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</si>
  <si>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</si>
  <si>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</si>
  <si>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</si>
  <si>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</si>
  <si>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</si>
  <si>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</si>
  <si>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</si>
  <si>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</si>
  <si>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</si>
  <si>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</si>
  <si>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</si>
  <si>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</si>
  <si>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</si>
  <si>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</si>
  <si>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</si>
  <si>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</si>
  <si>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</si>
  <si>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</si>
  <si>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</si>
  <si>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</si>
  <si>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</si>
  <si>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</si>
  <si>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</si>
  <si>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</si>
  <si>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</si>
  <si>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</si>
  <si>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</si>
  <si>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</si>
  <si>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</si>
  <si>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</si>
  <si>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</si>
  <si>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</si>
  <si>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</si>
  <si>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</si>
  <si>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</si>
  <si>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</si>
  <si>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</si>
  <si>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</si>
  <si>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</si>
  <si>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</si>
  <si>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</si>
  <si>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</si>
  <si>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</si>
  <si>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</si>
  <si>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</si>
  <si>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</si>
  <si>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</si>
  <si>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</si>
  <si>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</si>
  <si>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</si>
  <si>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</si>
  <si>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</si>
  <si>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</si>
  <si>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</si>
  <si>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</si>
  <si>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</si>
  <si>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</si>
  <si>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</si>
  <si>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</si>
  <si>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</si>
  <si>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</si>
  <si>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</si>
  <si>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</si>
  <si>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</si>
  <si>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</si>
  <si>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</si>
  <si>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</si>
  <si>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</si>
  <si>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</si>
  <si>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</si>
  <si>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</si>
  <si>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</si>
  <si>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</si>
  <si>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</si>
  <si>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</si>
  <si>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</si>
  <si>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</si>
  <si>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</si>
  <si>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</si>
  <si>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</si>
  <si>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</si>
  <si>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</si>
  <si>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</si>
  <si>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</si>
  <si>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</si>
  <si>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</si>
  <si>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</si>
  <si>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</si>
  <si>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</si>
  <si>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</si>
  <si>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</si>
  <si>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</si>
  <si>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</si>
  <si>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</si>
  <si>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</si>
  <si>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</si>
  <si>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</si>
  <si>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</si>
  <si>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</si>
  <si>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</si>
  <si>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</si>
  <si>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</si>
  <si>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</si>
  <si>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</si>
  <si>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</si>
  <si>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</si>
  <si>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</si>
  <si>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</si>
  <si>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</si>
  <si>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</si>
  <si>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</si>
  <si>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</si>
  <si>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</si>
  <si>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</si>
  <si>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</si>
  <si>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</si>
  <si>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</si>
  <si>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</si>
  <si>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</si>
  <si>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</si>
  <si>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</si>
  <si>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</si>
  <si>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</si>
  <si>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</si>
  <si>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</si>
  <si>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</si>
  <si>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</si>
  <si>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</si>
  <si>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</si>
  <si>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</si>
  <si>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</si>
  <si>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</si>
  <si>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</si>
  <si>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</si>
  <si>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</si>
  <si>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</si>
  <si>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</si>
  <si>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</si>
  <si>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</si>
  <si>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</si>
  <si>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</si>
  <si>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</si>
  <si>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</si>
  <si>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</si>
  <si>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</si>
  <si>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</si>
  <si>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</si>
  <si>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</si>
  <si>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</si>
  <si>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</si>
  <si>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</si>
  <si>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</si>
  <si>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</si>
  <si>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</si>
  <si>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</si>
  <si>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</si>
  <si>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</si>
  <si>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</si>
  <si>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</si>
  <si>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</si>
  <si>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</si>
  <si>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</si>
  <si>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</si>
  <si>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</si>
  <si>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</si>
  <si>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</si>
  <si>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</si>
  <si>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</si>
  <si>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</si>
  <si>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</si>
  <si>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</si>
  <si>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</si>
  <si>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</si>
  <si>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</si>
  <si>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</si>
  <si>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</si>
  <si>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</si>
  <si>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</si>
  <si>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</si>
  <si>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</si>
  <si>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</si>
  <si>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</si>
  <si>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</si>
  <si>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</si>
  <si>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</si>
  <si>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</si>
  <si>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</si>
  <si>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</si>
  <si>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</si>
  <si>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</si>
  <si>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</si>
  <si>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</si>
  <si>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</si>
  <si>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</si>
  <si>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</si>
  <si>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</si>
  <si>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</si>
  <si>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</si>
  <si>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</si>
  <si>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</si>
  <si>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</si>
  <si>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</si>
  <si>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</si>
  <si>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</si>
  <si>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</si>
  <si>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</si>
  <si>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</si>
  <si>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</si>
  <si>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</si>
  <si>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</si>
  <si>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</si>
  <si>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</si>
  <si>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</si>
  <si>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</si>
  <si>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</si>
  <si>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</si>
  <si>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</si>
  <si>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</si>
  <si>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</si>
  <si>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</si>
  <si>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</si>
  <si>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</si>
  <si>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</si>
  <si>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</si>
  <si>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</si>
  <si>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</si>
  <si>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</si>
  <si>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</si>
  <si>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</si>
  <si>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</si>
  <si>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</si>
  <si>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</si>
  <si>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</si>
  <si>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</si>
  <si>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</si>
  <si>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</si>
  <si>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</si>
  <si>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</si>
  <si>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</si>
  <si>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</si>
  <si>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</si>
  <si>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</si>
  <si>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</si>
  <si>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</si>
  <si>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</si>
  <si>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</si>
  <si>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</si>
  <si>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</si>
  <si>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</si>
  <si>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</si>
  <si>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</si>
  <si>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</si>
  <si>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</si>
  <si>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</si>
  <si>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</si>
  <si>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</si>
  <si>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</si>
  <si>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</si>
  <si>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</si>
  <si>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</si>
  <si>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</si>
  <si>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</si>
  <si>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</si>
  <si>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</si>
  <si>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</si>
  <si>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</si>
  <si>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</si>
  <si>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</si>
  <si>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</si>
  <si>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</si>
  <si>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</si>
  <si>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</si>
  <si>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</si>
  <si>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</si>
  <si>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</si>
  <si>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</si>
  <si>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</si>
  <si>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</si>
  <si>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</si>
  <si>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</si>
  <si>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</si>
  <si>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</si>
  <si>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</si>
  <si>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</si>
  <si>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</si>
  <si>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</si>
  <si>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</si>
  <si>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</si>
  <si>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</si>
  <si>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</si>
  <si>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</si>
  <si>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</si>
  <si>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</si>
  <si>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</si>
  <si>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</si>
  <si>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</si>
  <si>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</si>
  <si>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</si>
  <si>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</si>
  <si>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</si>
  <si>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</si>
  <si>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</si>
  <si>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</si>
  <si>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</si>
  <si>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</si>
  <si>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</si>
  <si>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</si>
  <si>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</si>
  <si>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</si>
  <si>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</si>
  <si>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</si>
  <si>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</si>
  <si>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</si>
  <si>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</si>
  <si>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</si>
  <si>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</si>
  <si>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</si>
  <si>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</si>
  <si>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</si>
  <si>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</si>
  <si>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</si>
  <si>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</si>
  <si>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</si>
  <si>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</si>
  <si>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</si>
  <si>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</si>
  <si>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</si>
  <si>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</si>
  <si>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</si>
  <si>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</si>
  <si>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</si>
  <si>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</si>
  <si>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</si>
  <si>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</si>
  <si>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</si>
  <si>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</si>
  <si>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</si>
  <si>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</si>
  <si>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</si>
  <si>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</si>
  <si>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</si>
  <si>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</si>
  <si>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</si>
  <si>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</si>
  <si>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</si>
  <si>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</si>
  <si>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</si>
  <si>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</si>
  <si>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</si>
  <si>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</si>
  <si>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</si>
  <si>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</si>
  <si>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</si>
  <si>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</si>
  <si>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</si>
  <si>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</si>
  <si>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</si>
  <si>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</si>
  <si>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</si>
  <si>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</si>
  <si>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</si>
  <si>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</si>
  <si>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</si>
  <si>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</si>
  <si>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</si>
  <si>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</si>
  <si>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</si>
  <si>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</si>
  <si>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</si>
  <si>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</si>
  <si>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</si>
  <si>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</si>
  <si>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</si>
  <si>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</si>
  <si>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</si>
  <si>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</si>
  <si>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</si>
  <si>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</si>
  <si>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</si>
  <si>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</si>
  <si>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</si>
  <si>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</si>
  <si>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</si>
  <si>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</si>
  <si>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</si>
  <si>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</si>
  <si>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</si>
  <si>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</si>
  <si>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</si>
  <si>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</si>
  <si>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</si>
  <si>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</si>
  <si>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</si>
  <si>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</si>
  <si>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</si>
  <si>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</si>
  <si>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</si>
  <si>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</si>
  <si>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</si>
  <si>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</si>
  <si>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</si>
  <si>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</si>
  <si>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</si>
  <si>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</si>
  <si>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</si>
  <si>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</si>
  <si>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</si>
  <si>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</si>
  <si>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</si>
  <si>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</si>
  <si>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</si>
  <si>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</si>
  <si>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</si>
  <si>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</si>
  <si>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</si>
  <si>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</si>
  <si>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</si>
  <si>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</si>
  <si>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</si>
  <si>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</si>
  <si>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</si>
  <si>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</si>
  <si>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</si>
  <si>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</si>
  <si>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</si>
  <si>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</si>
  <si>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</si>
  <si>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</si>
  <si>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</si>
  <si>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</si>
  <si>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</si>
  <si>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</si>
  <si>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</si>
  <si>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</si>
  <si>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</si>
  <si>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</si>
  <si>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</si>
  <si>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</si>
  <si>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</si>
  <si>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</si>
  <si>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</si>
  <si>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</si>
  <si>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</si>
  <si>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</si>
  <si>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</si>
  <si>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</si>
  <si>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</si>
  <si>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</si>
  <si>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</si>
  <si>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</si>
  <si>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</si>
  <si>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</si>
  <si>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</si>
  <si>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</si>
  <si>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</si>
  <si>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</si>
  <si>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</si>
  <si>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</si>
  <si>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</si>
  <si>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</si>
  <si>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</si>
  <si>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</si>
  <si>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</si>
  <si>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</si>
  <si>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</si>
  <si>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</si>
  <si>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</si>
  <si>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</si>
  <si>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</si>
  <si>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</si>
  <si>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</si>
  <si>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</si>
  <si>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</si>
  <si>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</si>
  <si>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</si>
  <si>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</si>
  <si>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</si>
  <si>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</si>
  <si>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</si>
  <si>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</si>
  <si>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</si>
  <si>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</si>
  <si>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</si>
  <si>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</si>
  <si>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</si>
  <si>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</si>
  <si>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</si>
  <si>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</si>
  <si>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</si>
  <si>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</si>
  <si>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</si>
  <si>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</si>
  <si>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</si>
  <si>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</si>
  <si>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</si>
  <si>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</si>
  <si>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</si>
  <si>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</si>
  <si>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</si>
  <si>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</si>
  <si>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</si>
  <si>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</si>
  <si>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</si>
  <si>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</si>
  <si>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</si>
  <si>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</si>
  <si>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</si>
  <si>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</si>
  <si>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</si>
  <si>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</si>
  <si>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</si>
  <si>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</si>
  <si>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</si>
  <si>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</si>
  <si>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</si>
  <si>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</si>
  <si>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</si>
  <si>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</si>
  <si>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</si>
  <si>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</si>
  <si>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</si>
  <si>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</si>
  <si>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</si>
  <si>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</si>
  <si>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</si>
  <si>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</si>
  <si>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</si>
  <si>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</si>
  <si>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</si>
  <si>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</si>
  <si>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</si>
  <si>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</si>
  <si>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</si>
  <si>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</si>
  <si>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</si>
  <si>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</si>
  <si>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</si>
  <si>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</si>
  <si>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</si>
  <si>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</si>
  <si>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</si>
  <si>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</si>
  <si>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</si>
  <si>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</si>
  <si>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</si>
  <si>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</si>
  <si>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</si>
  <si>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</si>
  <si>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</si>
  <si>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</si>
  <si>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</si>
  <si>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</si>
  <si>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</si>
  <si>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</si>
  <si>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</si>
  <si>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</si>
  <si>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</si>
  <si>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</si>
  <si>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</si>
  <si>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</si>
  <si>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</si>
  <si>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</si>
  <si>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</si>
  <si>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</si>
  <si>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</si>
  <si>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</si>
  <si>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</si>
  <si>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</si>
  <si>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</si>
  <si>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</si>
  <si>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</si>
  <si>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</si>
  <si>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</si>
  <si>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</si>
  <si>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</si>
  <si>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</si>
  <si>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</si>
  <si>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</si>
  <si>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</si>
  <si>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</si>
  <si>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</si>
  <si>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</si>
  <si>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</si>
  <si>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</si>
  <si>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</si>
  <si>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</si>
  <si>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</si>
  <si>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</si>
  <si>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</si>
  <si>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</si>
  <si>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</si>
  <si>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</si>
  <si>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</si>
  <si>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</si>
  <si>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</si>
  <si>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</si>
  <si>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</si>
  <si>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</si>
  <si>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</si>
  <si>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</si>
  <si>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</si>
  <si>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</si>
  <si>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</si>
  <si>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</si>
  <si>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</si>
  <si>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</si>
  <si>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</si>
  <si>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</si>
  <si>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</si>
  <si>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</si>
  <si>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</si>
  <si>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</si>
  <si>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</si>
  <si>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</si>
  <si>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</si>
  <si>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</si>
  <si>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</si>
  <si>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</si>
  <si>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</si>
  <si>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</si>
  <si>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</si>
  <si>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</si>
  <si>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</si>
  <si>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</si>
  <si>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</si>
  <si>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</si>
  <si>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</si>
  <si>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</si>
  <si>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</si>
  <si>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</si>
  <si>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</si>
  <si>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</si>
  <si>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</si>
  <si>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</si>
  <si>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</si>
  <si>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</si>
  <si>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</si>
  <si>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</si>
  <si>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</si>
  <si>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</si>
  <si>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</si>
  <si>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</si>
  <si>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</si>
  <si>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</si>
  <si>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</si>
  <si>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</si>
  <si>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</si>
  <si>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</si>
  <si>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</si>
  <si>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</si>
  <si>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</si>
  <si>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</si>
  <si>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</si>
  <si>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</si>
  <si>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</si>
  <si>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</si>
  <si>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</si>
  <si>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</si>
  <si>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</si>
  <si>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</si>
  <si>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</si>
  <si>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</si>
  <si>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</si>
  <si>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</si>
  <si>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</si>
  <si>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</si>
  <si>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</si>
  <si>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</si>
  <si>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</si>
  <si>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</si>
  <si>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</si>
  <si>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</si>
  <si>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</si>
  <si>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</si>
  <si>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</si>
  <si>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</si>
  <si>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</si>
  <si>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</si>
  <si>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</si>
  <si>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</si>
  <si>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</si>
  <si>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</si>
  <si>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</si>
  <si>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</si>
  <si>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</si>
  <si>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</si>
  <si>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</si>
  <si>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</si>
  <si>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</si>
  <si>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</si>
  <si>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</si>
  <si>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</si>
  <si>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</si>
  <si>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</si>
  <si>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</si>
  <si>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</si>
  <si>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</si>
  <si>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</si>
  <si>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</si>
  <si>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</si>
  <si>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</si>
  <si>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</si>
  <si>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</si>
  <si>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</si>
  <si>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</si>
  <si>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</si>
  <si>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</si>
  <si>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</si>
  <si>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</si>
  <si>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</si>
  <si>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</si>
  <si>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</si>
  <si>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</si>
  <si>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</si>
  <si>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</si>
  <si>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</si>
  <si>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</si>
  <si>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</si>
  <si>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</si>
  <si>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</si>
  <si>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</si>
  <si>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</si>
  <si>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</si>
  <si>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</si>
  <si>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</si>
  <si>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</si>
  <si>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</si>
  <si>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</si>
  <si>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</si>
  <si>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</si>
  <si>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</si>
  <si>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</si>
  <si>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</si>
  <si>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</si>
  <si>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</si>
  <si>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</si>
  <si>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</si>
  <si>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</si>
  <si>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</si>
  <si>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</si>
  <si>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</si>
  <si>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</si>
  <si>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</si>
  <si>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</si>
  <si>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</si>
  <si>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</si>
  <si>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</si>
  <si>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</si>
  <si>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</si>
  <si>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</si>
  <si>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</si>
  <si>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</si>
  <si>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</si>
  <si>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</si>
  <si>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</si>
  <si>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</si>
  <si>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</si>
  <si>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</si>
  <si>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</si>
  <si>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</si>
  <si>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</si>
  <si>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</si>
  <si>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</si>
  <si>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</si>
  <si>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</si>
  <si>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</si>
  <si>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</si>
  <si>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</si>
  <si>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</si>
  <si>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</si>
  <si>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</si>
  <si>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</si>
  <si>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</si>
  <si>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</si>
  <si>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</si>
  <si>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</si>
  <si>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</si>
  <si>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</si>
  <si>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</si>
  <si>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</si>
  <si>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</si>
  <si>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</si>
  <si>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</si>
  <si>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</si>
  <si>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</si>
  <si>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</si>
  <si>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</si>
  <si>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</si>
  <si>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</si>
  <si>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</si>
  <si>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</si>
  <si>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</si>
  <si>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</si>
  <si>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</si>
  <si>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</si>
  <si>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</si>
  <si>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</si>
  <si>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</si>
  <si>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</si>
  <si>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</si>
  <si>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</si>
  <si>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</si>
  <si>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</si>
  <si>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</si>
  <si>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</si>
  <si>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</si>
  <si>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</si>
  <si>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</si>
  <si>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</si>
  <si>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</si>
  <si>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</si>
  <si>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</si>
  <si>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</si>
  <si>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</si>
  <si>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</si>
  <si>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</si>
  <si>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</si>
  <si>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</si>
  <si>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</si>
  <si>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</si>
  <si>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</si>
  <si>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</si>
  <si>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</si>
  <si>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</si>
  <si>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</si>
  <si>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</si>
  <si>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</si>
  <si>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</si>
  <si>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</si>
  <si>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</si>
  <si>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</si>
  <si>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</si>
  <si>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</si>
  <si>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</si>
  <si>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</si>
  <si>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</si>
  <si>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</si>
  <si>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</si>
  <si>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</si>
  <si>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</si>
  <si>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</si>
  <si>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</si>
  <si>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</si>
  <si>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</si>
  <si>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</si>
  <si>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</si>
  <si>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</si>
  <si>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</si>
  <si>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</si>
  <si>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</si>
  <si>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</si>
  <si>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</si>
  <si>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</si>
  <si>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</si>
  <si>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</si>
  <si>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</si>
  <si>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</si>
  <si>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</si>
  <si>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</si>
  <si>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</si>
  <si>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</si>
  <si>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</si>
  <si>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</si>
  <si>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</si>
  <si>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</si>
  <si>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</si>
  <si>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</si>
  <si>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</si>
  <si>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</si>
  <si>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</si>
  <si>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</si>
  <si>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</si>
  <si>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</si>
  <si>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</si>
  <si>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</si>
  <si>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</si>
  <si>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</si>
  <si>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</si>
  <si>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</si>
  <si>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</si>
  <si>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</si>
  <si>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</si>
  <si>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</si>
  <si>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</si>
  <si>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</si>
  <si>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</si>
  <si>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</si>
  <si>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</si>
  <si>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</si>
  <si>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</si>
  <si>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</si>
  <si>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</si>
  <si>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</si>
  <si>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</si>
  <si>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</si>
  <si>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</si>
  <si>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</si>
  <si>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</si>
  <si>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</si>
  <si>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</si>
  <si>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</si>
  <si>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</si>
  <si>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</si>
  <si>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</si>
  <si>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</si>
  <si>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</si>
  <si>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</si>
  <si>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</si>
  <si>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</si>
  <si>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</si>
  <si>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</si>
  <si>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</si>
  <si>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</si>
  <si>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</si>
  <si>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</si>
  <si>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</si>
  <si>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</si>
  <si>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</si>
  <si>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</si>
  <si>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</si>
  <si>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</si>
  <si>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</si>
  <si>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</si>
  <si>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</si>
  <si>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</si>
  <si>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</si>
  <si>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</si>
  <si>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</si>
  <si>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</si>
  <si>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</si>
  <si>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</si>
  <si>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</si>
  <si>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</si>
  <si>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</si>
  <si>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</si>
  <si>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</si>
  <si>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</si>
  <si>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</si>
  <si>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</si>
  <si>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</si>
  <si>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</si>
  <si>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</si>
  <si>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</si>
  <si>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</si>
  <si>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</si>
  <si>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</si>
  <si>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</si>
  <si>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</si>
  <si>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</si>
  <si>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</si>
  <si>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</si>
  <si>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</si>
  <si>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</si>
  <si>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</si>
  <si>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</si>
  <si>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</si>
  <si>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</si>
  <si>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</si>
  <si>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</si>
  <si>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</si>
  <si>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</si>
  <si>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</si>
  <si>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</si>
  <si>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</si>
  <si>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</si>
  <si>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</si>
  <si>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</si>
  <si>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</si>
  <si>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</si>
  <si>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</si>
  <si>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</si>
  <si>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</si>
  <si>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</si>
  <si>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</si>
  <si>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</si>
  <si>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</si>
  <si>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</si>
  <si>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</si>
  <si>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</si>
  <si>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</si>
  <si>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</si>
  <si>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</si>
  <si>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</si>
  <si>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</si>
  <si>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</si>
  <si>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</si>
  <si>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</si>
  <si>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</si>
  <si>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</si>
  <si>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</si>
  <si>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</si>
  <si>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</si>
  <si>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</si>
  <si>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</si>
  <si>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</si>
  <si>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</si>
  <si>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</si>
  <si>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</si>
  <si>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</si>
  <si>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</si>
  <si>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</si>
  <si>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</si>
  <si>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</si>
  <si>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</si>
  <si>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</si>
  <si>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</si>
  <si>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</si>
  <si>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</si>
  <si>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</si>
  <si>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</si>
  <si>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</si>
  <si>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</si>
  <si>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</si>
  <si>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</si>
  <si>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</si>
  <si>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</si>
  <si>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</si>
  <si>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</si>
  <si>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</si>
  <si>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</si>
  <si>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</si>
  <si>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</si>
  <si>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</si>
  <si>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</si>
  <si>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</si>
  <si>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</si>
  <si>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</si>
  <si>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</si>
  <si>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</si>
  <si>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</si>
  <si>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</si>
  <si>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</si>
  <si>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</si>
  <si>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</si>
  <si>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</si>
  <si>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</si>
  <si>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</si>
  <si>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</si>
  <si>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</si>
  <si>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</si>
  <si>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</si>
  <si>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</si>
  <si>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</si>
  <si>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</si>
  <si>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</si>
  <si>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</si>
  <si>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</si>
  <si>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</si>
  <si>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</si>
  <si>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</si>
  <si>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</si>
  <si>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</si>
  <si>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</si>
  <si>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</si>
  <si>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</si>
  <si>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</si>
  <si>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</si>
  <si>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</si>
  <si>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</si>
  <si>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</si>
  <si>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</si>
  <si>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</si>
  <si>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</si>
  <si>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</si>
  <si>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</si>
  <si>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</si>
  <si>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</si>
  <si>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</si>
  <si>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</si>
  <si>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</si>
  <si>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</si>
  <si>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</si>
  <si>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</si>
  <si>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</si>
  <si>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</si>
  <si>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</si>
  <si>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</si>
  <si>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</si>
  <si>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</si>
  <si>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</si>
  <si>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</si>
  <si>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</si>
  <si>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</si>
  <si>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</si>
  <si>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</si>
  <si>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</si>
  <si>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</si>
  <si>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</si>
  <si>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</si>
  <si>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</si>
  <si>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</si>
  <si>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</si>
  <si>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</si>
  <si>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</si>
  <si>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</si>
  <si>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</si>
  <si>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</si>
  <si>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</si>
  <si>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</si>
  <si>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</si>
  <si>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</si>
  <si>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</si>
  <si>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</si>
  <si>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</si>
  <si>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</si>
  <si>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</si>
  <si>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</si>
  <si>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</si>
  <si>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</si>
  <si>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</si>
  <si>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</si>
  <si>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</si>
  <si>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</si>
  <si>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</si>
  <si>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</si>
  <si>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</si>
  <si>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</si>
  <si>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</si>
  <si>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</si>
  <si>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</si>
  <si>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</si>
  <si>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</si>
  <si>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</si>
  <si>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</si>
  <si>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</si>
  <si>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</si>
  <si>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</si>
  <si>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</si>
  <si>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</si>
  <si>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</si>
  <si>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</si>
  <si>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</si>
  <si>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</si>
  <si>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</si>
  <si>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</si>
  <si>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</si>
  <si>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</si>
  <si>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</si>
  <si>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</si>
  <si>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</si>
  <si>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</si>
  <si>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</si>
  <si>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</si>
  <si>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</si>
  <si>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</si>
  <si>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</si>
  <si>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</si>
  <si>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</si>
  <si>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</si>
  <si>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</si>
  <si>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</si>
  <si>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</si>
  <si>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</si>
  <si>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</si>
  <si>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</si>
  <si>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</si>
  <si>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</si>
  <si>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</si>
  <si>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</si>
  <si>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</si>
  <si>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</si>
  <si>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</si>
  <si>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</si>
  <si>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</si>
  <si>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</si>
  <si>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</si>
  <si>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</si>
  <si>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</si>
  <si>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</si>
  <si>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</si>
  <si>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</si>
  <si>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</si>
  <si>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</si>
  <si>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</si>
  <si>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</si>
  <si>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</si>
  <si>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</si>
  <si>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</si>
  <si>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</si>
  <si>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</si>
  <si>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</si>
  <si>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</si>
  <si>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</si>
  <si>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</si>
  <si>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</si>
  <si>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</si>
  <si>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</si>
  <si>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</si>
  <si>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</si>
  <si>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</si>
  <si>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</si>
  <si>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</si>
  <si>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</si>
  <si>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</si>
  <si>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</si>
  <si>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</si>
  <si>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</si>
  <si>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</si>
  <si>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</si>
  <si>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</si>
  <si>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</si>
  <si>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</si>
  <si>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</si>
  <si>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</si>
  <si>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</si>
  <si>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</si>
  <si>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</si>
  <si>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</si>
  <si>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</si>
  <si>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</si>
  <si>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</si>
  <si>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</si>
  <si>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</si>
  <si>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</si>
  <si>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</si>
  <si>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</si>
  <si>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</si>
  <si>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</si>
  <si>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</si>
  <si>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</si>
  <si>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</si>
  <si>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</si>
  <si>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</si>
  <si>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</si>
  <si>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</si>
  <si>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</si>
  <si>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</si>
  <si>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</si>
  <si>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</si>
  <si>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</si>
  <si>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</si>
  <si>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</si>
  <si>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</si>
  <si>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</si>
  <si>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</si>
  <si>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</si>
  <si>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</si>
  <si>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</si>
  <si>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</si>
  <si>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</si>
  <si>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</si>
  <si>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</si>
  <si>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</si>
  <si>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</si>
  <si>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</si>
  <si>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</si>
  <si>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</si>
  <si>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</si>
  <si>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</si>
  <si>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</si>
  <si>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</si>
  <si>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</si>
  <si>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</si>
  <si>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</si>
  <si>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</si>
  <si>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</si>
  <si>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</si>
  <si>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</si>
  <si>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</si>
  <si>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</si>
  <si>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</si>
  <si>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</si>
  <si>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</si>
  <si>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</si>
  <si>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</si>
  <si>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</si>
  <si>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</si>
  <si>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</si>
  <si>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</si>
  <si>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</si>
  <si>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</si>
  <si>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</si>
  <si>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</si>
  <si>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</si>
  <si>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</si>
  <si>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</si>
  <si>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</si>
  <si>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</si>
  <si>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</si>
  <si>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</si>
  <si>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</si>
  <si>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</si>
  <si>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</si>
  <si>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</si>
  <si>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</si>
  <si>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</si>
  <si>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</si>
  <si>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</si>
  <si>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</si>
  <si>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</si>
  <si>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</si>
  <si>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</si>
  <si>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</si>
  <si>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</si>
  <si>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</si>
  <si>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</si>
  <si>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</si>
  <si>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</si>
  <si>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</si>
  <si>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</si>
  <si>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</si>
  <si>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</si>
  <si>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</si>
  <si>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</si>
  <si>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</si>
  <si>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</si>
  <si>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</si>
  <si>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</si>
  <si>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</si>
  <si>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</si>
  <si>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</si>
  <si>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</si>
  <si>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</si>
  <si>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</si>
  <si>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</si>
  <si>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</si>
  <si>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</si>
  <si>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</si>
  <si>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</si>
  <si>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</si>
  <si>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</si>
  <si>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</si>
  <si>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</si>
  <si>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</si>
  <si>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</si>
  <si>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</si>
  <si>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</si>
  <si>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</si>
  <si>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</si>
  <si>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</si>
  <si>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</si>
  <si>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</si>
  <si>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</si>
  <si>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</si>
  <si>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</si>
  <si>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</si>
  <si>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</si>
  <si>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</si>
  <si>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</si>
  <si>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</si>
  <si>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</si>
  <si>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</si>
  <si>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</si>
  <si>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</si>
  <si>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</si>
  <si>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</si>
  <si>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</si>
  <si>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</si>
  <si>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</si>
  <si>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</si>
  <si>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</si>
  <si>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</si>
  <si>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</si>
  <si>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</si>
  <si>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</si>
  <si>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</si>
  <si>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</si>
  <si>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</si>
  <si>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</si>
  <si>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</si>
  <si>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</si>
  <si>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</si>
  <si>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</si>
  <si>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</si>
  <si>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</si>
  <si>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</si>
  <si>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</si>
  <si>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</si>
  <si>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</si>
  <si>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</si>
  <si>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</si>
  <si>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</si>
  <si>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</si>
  <si>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</si>
  <si>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</si>
  <si>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</si>
  <si>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</si>
  <si>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</si>
  <si>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</si>
  <si>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</si>
  <si>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</si>
  <si>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</si>
  <si>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</si>
  <si>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</si>
  <si>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</si>
  <si>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</si>
  <si>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</si>
  <si>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</si>
  <si>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</si>
  <si>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</si>
  <si>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</si>
  <si>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</si>
  <si>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</si>
  <si>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</si>
  <si>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</si>
  <si>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</si>
  <si>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</si>
  <si>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</si>
  <si>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</si>
  <si>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</si>
  <si>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</si>
  <si>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</si>
  <si>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</si>
  <si>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</si>
  <si>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</si>
  <si>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</si>
  <si>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</si>
  <si>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</si>
  <si>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</si>
  <si>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</si>
  <si>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</si>
  <si>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</si>
  <si>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</si>
  <si>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</si>
  <si>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</si>
  <si>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</si>
  <si>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</si>
  <si>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</si>
  <si>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</si>
  <si>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</si>
  <si>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</si>
  <si>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</si>
  <si>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</si>
  <si>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</si>
  <si>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</si>
  <si>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</si>
  <si>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</si>
  <si>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</si>
  <si>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</si>
  <si>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</si>
  <si>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</si>
  <si>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</si>
  <si>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</si>
  <si>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</si>
  <si>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</si>
  <si>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</si>
  <si>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</si>
  <si>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</si>
  <si>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</si>
  <si>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</si>
  <si>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</si>
  <si>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</si>
  <si>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</si>
  <si>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</si>
  <si>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</si>
  <si>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</si>
  <si>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</si>
  <si>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</si>
  <si>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</si>
  <si>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</si>
  <si>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</si>
  <si>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</si>
  <si>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</si>
  <si>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</si>
  <si>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</si>
  <si>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</si>
  <si>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</si>
  <si>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</si>
  <si>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</si>
  <si>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</si>
  <si>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</si>
  <si>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</si>
  <si>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</si>
  <si>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</si>
  <si>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</si>
  <si>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</si>
  <si>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</si>
  <si>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</si>
  <si>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</si>
  <si>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</si>
  <si>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</si>
  <si>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</si>
  <si>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</si>
  <si>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</si>
  <si>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</si>
  <si>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</si>
  <si>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</si>
  <si>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</si>
  <si>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</si>
  <si>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</si>
  <si>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</si>
  <si>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</si>
  <si>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</si>
  <si>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</si>
  <si>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</si>
  <si>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</si>
  <si>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</si>
  <si>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</si>
  <si>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</si>
  <si>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</si>
  <si>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</si>
  <si>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</si>
  <si>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</si>
  <si>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</si>
  <si>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</si>
  <si>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</si>
  <si>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</si>
  <si>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</si>
  <si>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</si>
  <si>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</si>
  <si>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</si>
  <si>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</si>
  <si>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</si>
  <si>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</si>
  <si>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</si>
  <si>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</si>
  <si>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</si>
  <si>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</si>
  <si>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</si>
  <si>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</si>
  <si>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</si>
  <si>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</si>
  <si>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</si>
  <si>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</si>
  <si>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</si>
  <si>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</si>
  <si>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</si>
  <si>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</si>
  <si>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</si>
  <si>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</si>
  <si>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</si>
  <si>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</si>
  <si>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</si>
  <si>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</si>
  <si>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</si>
  <si>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</si>
  <si>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</si>
  <si>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</si>
  <si>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</si>
  <si>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</si>
  <si>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</si>
  <si>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</si>
  <si>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</si>
  <si>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</si>
  <si>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</si>
  <si>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</si>
  <si>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</si>
  <si>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</si>
  <si>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</si>
  <si>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</si>
  <si>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</si>
  <si>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</si>
  <si>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</si>
  <si>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</si>
  <si>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</si>
  <si>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</si>
  <si>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</si>
  <si>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</si>
  <si>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</si>
  <si>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</si>
  <si>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</si>
  <si>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</si>
  <si>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</si>
  <si>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</si>
  <si>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</si>
  <si>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</si>
  <si>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</si>
  <si>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</si>
  <si>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</si>
  <si>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</si>
  <si>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</si>
  <si>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</si>
  <si>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</si>
  <si>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</si>
  <si>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</si>
  <si>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</si>
  <si>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</si>
  <si>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</si>
  <si>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</si>
  <si>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</si>
  <si>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</si>
  <si>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</si>
  <si>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</si>
  <si>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</si>
  <si>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</si>
  <si>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</si>
  <si>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</si>
  <si>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</si>
  <si>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</si>
  <si>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</si>
  <si>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</si>
  <si>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</si>
  <si>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</si>
  <si>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</si>
  <si>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</si>
  <si>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</si>
  <si>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</si>
  <si>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</si>
  <si>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</si>
  <si>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</si>
  <si>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</si>
  <si>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</si>
  <si>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</si>
  <si>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</si>
  <si>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</si>
  <si>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</si>
  <si>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</si>
  <si>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</si>
  <si>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</si>
  <si>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</si>
  <si>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</si>
  <si>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</si>
  <si>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</si>
  <si>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</si>
  <si>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</si>
  <si>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</si>
  <si>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</si>
  <si>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</si>
  <si>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</si>
  <si>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</si>
  <si>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</si>
  <si>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</si>
  <si>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</si>
  <si>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</si>
  <si>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</si>
  <si>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</si>
  <si>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</si>
  <si>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</si>
  <si>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</si>
  <si>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</si>
  <si>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</si>
  <si>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</si>
  <si>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</si>
  <si>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</si>
  <si>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</si>
  <si>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</si>
  <si>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</si>
  <si>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</si>
  <si>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</si>
  <si>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</si>
  <si>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</si>
  <si>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</si>
  <si>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</si>
  <si>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</si>
  <si>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</si>
  <si>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</si>
  <si>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</si>
  <si>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</si>
  <si>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</si>
  <si>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</si>
  <si>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</si>
  <si>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</si>
  <si>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</si>
  <si>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</si>
  <si>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</si>
  <si>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</si>
  <si>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</si>
  <si>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</si>
  <si>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</si>
  <si>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</si>
  <si>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</si>
  <si>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</si>
  <si>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</si>
  <si>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</si>
  <si>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</si>
  <si>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</si>
  <si>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</si>
  <si>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</si>
  <si>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</si>
  <si>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</si>
  <si>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</si>
  <si>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</si>
  <si>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</si>
  <si>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</si>
  <si>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</si>
  <si>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</si>
  <si>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</si>
  <si>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</si>
  <si>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</si>
  <si>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</si>
  <si>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</si>
  <si>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</si>
  <si>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</si>
  <si>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</si>
  <si>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</si>
  <si>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</si>
  <si>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</si>
  <si>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</si>
  <si>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</si>
  <si>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</si>
  <si>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</si>
  <si>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</si>
  <si>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</si>
  <si>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</si>
  <si>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</si>
  <si>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</si>
  <si>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</si>
  <si>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</si>
  <si>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</si>
  <si>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</si>
  <si>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</si>
  <si>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</si>
  <si>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</si>
  <si>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</si>
  <si>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</si>
  <si>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</si>
  <si>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</si>
  <si>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</si>
  <si>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</si>
  <si>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</si>
  <si>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</si>
  <si>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</si>
  <si>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</si>
  <si>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</si>
  <si>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</si>
  <si>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</si>
  <si>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</si>
  <si>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</si>
  <si>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</si>
  <si>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</si>
  <si>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</si>
  <si>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</si>
  <si>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</si>
  <si>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</si>
  <si>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</si>
  <si>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</si>
  <si>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</si>
  <si>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</si>
  <si>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</si>
  <si>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</si>
  <si>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</si>
  <si>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</si>
  <si>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</si>
  <si>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</si>
  <si>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</si>
  <si>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</si>
  <si>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</si>
  <si>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</si>
  <si>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</si>
  <si>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</si>
  <si>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</si>
  <si>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</si>
  <si>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</si>
  <si>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</si>
  <si>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</si>
  <si>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</si>
  <si>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</si>
  <si>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</si>
  <si>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</si>
  <si>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</si>
  <si>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</si>
  <si>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</si>
  <si>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</si>
  <si>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</si>
  <si>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</si>
  <si>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</si>
  <si>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</si>
  <si>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</si>
  <si>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</si>
  <si>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</si>
  <si>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</si>
  <si>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</si>
  <si>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</si>
  <si>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</si>
  <si>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</si>
  <si>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</si>
  <si>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</si>
  <si>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</si>
  <si>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</si>
  <si>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</si>
  <si>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</si>
  <si>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</si>
  <si>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</si>
  <si>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</si>
  <si>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</si>
  <si>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</si>
  <si>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</si>
  <si>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</si>
  <si>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</si>
  <si>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</si>
  <si>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</si>
  <si>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</si>
  <si>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</si>
  <si>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</si>
  <si>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</si>
  <si>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</si>
  <si>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</si>
  <si>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</si>
  <si>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</si>
  <si>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</si>
  <si>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</si>
  <si>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</si>
  <si>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</si>
  <si>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</si>
  <si>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</si>
  <si>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</si>
  <si>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</si>
  <si>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</si>
  <si>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</si>
  <si>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</si>
  <si>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</si>
  <si>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</si>
  <si>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</si>
  <si>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</si>
  <si>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</si>
  <si>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</si>
  <si>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</si>
  <si>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</si>
  <si>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</si>
  <si>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</si>
  <si>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</si>
  <si>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</si>
  <si>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</si>
  <si>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</si>
  <si>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</si>
  <si>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</si>
  <si>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</si>
  <si>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</si>
  <si>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</si>
  <si>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</si>
  <si>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</si>
  <si>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</si>
  <si>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</si>
  <si>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</si>
  <si>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</si>
  <si>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</si>
  <si>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</si>
  <si>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</si>
  <si>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</si>
  <si>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</si>
  <si>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</si>
  <si>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</si>
  <si>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</si>
  <si>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</si>
  <si>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</si>
  <si>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</si>
  <si>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</si>
  <si>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</si>
  <si>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</si>
  <si>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</si>
  <si>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</si>
  <si>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</si>
  <si>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</si>
  <si>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</si>
  <si>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</si>
  <si>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</si>
  <si>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</si>
  <si>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</si>
  <si>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</si>
  <si>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</si>
  <si>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</si>
  <si>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</si>
  <si>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</si>
  <si>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</si>
  <si>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</si>
  <si>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</si>
  <si>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</si>
  <si>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</si>
  <si>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</si>
  <si>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</si>
  <si>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</si>
  <si>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</si>
  <si>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</si>
  <si>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</si>
  <si>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</si>
  <si>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</si>
  <si>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</si>
  <si>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</si>
  <si>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</si>
  <si>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</si>
  <si>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</si>
  <si>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</si>
  <si>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</si>
  <si>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</si>
  <si>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</si>
  <si>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</si>
  <si>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</si>
  <si>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</si>
  <si>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</si>
  <si>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</si>
  <si>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</si>
  <si>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</si>
  <si>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</si>
  <si>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</si>
  <si>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</si>
  <si>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</si>
  <si>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</si>
  <si>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</si>
  <si>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</si>
  <si>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</si>
  <si>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</si>
  <si>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</si>
  <si>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</si>
  <si>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</si>
  <si>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</si>
  <si>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</si>
  <si>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</si>
  <si>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</si>
  <si>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</si>
  <si>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</si>
  <si>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</si>
  <si>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</si>
  <si>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</si>
  <si>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</si>
  <si>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</si>
  <si>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</si>
  <si>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</si>
  <si>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</si>
  <si>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</si>
  <si>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</si>
  <si>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</si>
  <si>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</si>
  <si>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</si>
  <si>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</si>
  <si>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</si>
  <si>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</si>
  <si>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</si>
  <si>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</si>
  <si>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</si>
  <si>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</si>
  <si>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</si>
  <si>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</si>
  <si>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</si>
  <si>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</si>
  <si>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</si>
  <si>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</si>
  <si>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</si>
  <si>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</si>
  <si>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</si>
  <si>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</si>
  <si>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</si>
  <si>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</si>
  <si>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</si>
  <si>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</si>
  <si>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</si>
  <si>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</si>
  <si>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</si>
  <si>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</si>
  <si>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</si>
  <si>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</si>
  <si>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</si>
  <si>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</si>
  <si>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</si>
  <si>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</si>
  <si>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</si>
  <si>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</si>
  <si>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</si>
  <si>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</si>
  <si>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</si>
  <si>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</si>
  <si>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</si>
  <si>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</si>
  <si>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</si>
  <si>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</si>
  <si>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</si>
  <si>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</si>
  <si>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</si>
  <si>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</si>
  <si>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</si>
  <si>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</si>
  <si>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</si>
  <si>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</si>
  <si>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</si>
  <si>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</si>
  <si>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</si>
  <si>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</si>
  <si>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</si>
  <si>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</si>
  <si>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</si>
  <si>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</si>
  <si>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</si>
  <si>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</si>
  <si>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</si>
  <si>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</si>
  <si>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</si>
  <si>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</si>
  <si>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</si>
  <si>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</si>
  <si>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</si>
  <si>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</si>
  <si>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</si>
  <si>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</si>
  <si>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</si>
  <si>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</si>
  <si>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</si>
  <si>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</si>
  <si>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</si>
  <si>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</si>
  <si>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</si>
  <si>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</si>
  <si>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</si>
  <si>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</si>
  <si>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</si>
  <si>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</si>
  <si>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</si>
  <si>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</si>
  <si>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</si>
  <si>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</si>
  <si>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</si>
  <si>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</si>
  <si>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</si>
  <si>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</si>
  <si>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</si>
  <si>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</si>
  <si>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</si>
  <si>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</si>
  <si>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</si>
  <si>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</si>
  <si>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</si>
  <si>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</si>
  <si>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</si>
  <si>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</si>
  <si>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</si>
  <si>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</si>
  <si>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</si>
  <si>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</si>
  <si>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</si>
  <si>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</si>
  <si>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</si>
  <si>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</si>
  <si>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</si>
  <si>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</si>
  <si>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</si>
  <si>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</si>
  <si>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</si>
  <si>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</si>
  <si>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</si>
  <si>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</si>
  <si>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</si>
  <si>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</si>
  <si>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</si>
  <si>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</si>
  <si>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</si>
  <si>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</si>
  <si>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</si>
  <si>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</si>
  <si>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</si>
  <si>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</si>
  <si>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</si>
  <si>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</si>
  <si>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</si>
  <si>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</si>
  <si>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</si>
  <si>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</si>
  <si>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</si>
  <si>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</si>
  <si>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</si>
  <si>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</si>
  <si>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</si>
  <si>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</si>
  <si>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</si>
  <si>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</si>
  <si>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</si>
  <si>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</si>
  <si>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</si>
  <si>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</si>
  <si>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</si>
  <si>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</si>
  <si>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</si>
  <si>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</si>
  <si>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</si>
  <si>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</si>
  <si>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</si>
  <si>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</si>
  <si>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</si>
  <si>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</si>
  <si>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</si>
  <si>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</si>
  <si>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</si>
  <si>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</si>
  <si>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</si>
  <si>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</si>
  <si>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</si>
  <si>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</si>
  <si>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</si>
  <si>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</si>
  <si>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</si>
  <si>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</si>
  <si>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</si>
  <si>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</si>
  <si>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</si>
  <si>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</si>
  <si>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</si>
  <si>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</si>
  <si>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</si>
  <si>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</si>
  <si>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</si>
  <si>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</si>
  <si>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</si>
  <si>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</si>
  <si>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</si>
  <si>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</si>
  <si>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</si>
  <si>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</si>
  <si>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</si>
  <si>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</si>
  <si>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</si>
  <si>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</si>
  <si>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</si>
  <si>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</si>
  <si>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</si>
  <si>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</si>
  <si>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</si>
  <si>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</si>
  <si>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</si>
  <si>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</si>
  <si>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</si>
  <si>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</si>
  <si>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</si>
  <si>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</si>
  <si>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</si>
  <si>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</si>
  <si>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</si>
  <si>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</si>
  <si>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</si>
  <si>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</si>
  <si>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</si>
  <si>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</si>
  <si>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</si>
  <si>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</si>
  <si>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</si>
  <si>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</si>
  <si>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</si>
  <si>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</si>
  <si>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</si>
  <si>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</si>
  <si>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</si>
  <si>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</si>
  <si>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</si>
  <si>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</si>
  <si>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</si>
  <si>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</si>
  <si>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</si>
  <si>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</si>
  <si>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</si>
  <si>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</si>
  <si>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</si>
  <si>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</si>
  <si>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</si>
  <si>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</si>
  <si>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</si>
  <si>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</si>
  <si>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</si>
  <si>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</si>
  <si>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</si>
  <si>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</si>
  <si>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</si>
  <si>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</si>
  <si>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</si>
  <si>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</si>
  <si>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</si>
  <si>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</si>
  <si>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</si>
  <si>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</si>
  <si>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</si>
  <si>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</si>
  <si>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</si>
  <si>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</si>
  <si>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</si>
  <si>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</si>
  <si>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</si>
  <si>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</si>
  <si>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</si>
  <si>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</si>
  <si>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</si>
  <si>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</si>
  <si>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</si>
  <si>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</si>
  <si>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</si>
  <si>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</si>
  <si>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</si>
  <si>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</si>
  <si>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</si>
  <si>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</si>
  <si>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</si>
  <si>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</si>
  <si>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</si>
  <si>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</si>
  <si>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</si>
  <si>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</si>
  <si>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</si>
  <si>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</si>
  <si>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</si>
  <si>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</si>
  <si>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</si>
  <si>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</si>
  <si>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</si>
  <si>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</si>
  <si>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</si>
  <si>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</si>
  <si>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</si>
  <si>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</si>
  <si>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</si>
  <si>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</si>
  <si>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</si>
  <si>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</si>
  <si>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</si>
  <si>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</si>
  <si>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</si>
  <si>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</si>
  <si>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</si>
  <si>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</si>
  <si>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</si>
  <si>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</si>
  <si>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</si>
  <si>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</si>
  <si>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</si>
  <si>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</si>
  <si>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</si>
  <si>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</si>
  <si>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</si>
  <si>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</si>
  <si>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</si>
  <si>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</si>
  <si>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</si>
  <si>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</si>
  <si>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</si>
  <si>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</si>
  <si>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</si>
  <si>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</si>
  <si>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</si>
  <si>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</si>
  <si>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</si>
  <si>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</si>
  <si>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</si>
  <si>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</si>
  <si>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</si>
  <si>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</si>
  <si>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</si>
  <si>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</si>
  <si>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</si>
  <si>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</si>
  <si>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</si>
  <si>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</si>
  <si>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</si>
  <si>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</si>
  <si>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</si>
  <si>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</si>
  <si>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</si>
  <si>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</si>
  <si>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</si>
  <si>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</si>
  <si>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</si>
  <si>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</si>
  <si>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</si>
  <si>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</si>
  <si>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</si>
  <si>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</si>
  <si>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</si>
  <si>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</si>
  <si>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</si>
  <si>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</si>
  <si>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</si>
  <si>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</si>
  <si>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</si>
  <si>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</si>
  <si>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</si>
  <si>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</si>
  <si>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</si>
  <si>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</si>
  <si>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</si>
  <si>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</si>
  <si>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</si>
  <si>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</si>
  <si>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</si>
  <si>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</si>
  <si>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</si>
  <si>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</si>
  <si>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</si>
  <si>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</si>
  <si>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</si>
  <si>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</si>
  <si>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</si>
  <si>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</si>
  <si>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</si>
  <si>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</si>
  <si>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</si>
  <si>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</si>
  <si>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</si>
  <si>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</si>
  <si>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</si>
  <si>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</si>
  <si>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</si>
  <si>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</si>
  <si>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</si>
  <si>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</si>
  <si>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</si>
  <si>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</si>
  <si>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</si>
  <si>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</si>
  <si>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</si>
  <si>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</si>
  <si>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</si>
  <si>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</si>
  <si>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</si>
  <si>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</si>
  <si>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</si>
  <si>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</si>
  <si>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</si>
  <si>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</si>
  <si>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</si>
  <si>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</si>
  <si>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</si>
  <si>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</si>
  <si>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</si>
  <si>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</si>
  <si>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</si>
  <si>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</si>
  <si>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</si>
  <si>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</si>
  <si>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</si>
  <si>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</si>
  <si>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</si>
  <si>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</si>
  <si>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</si>
  <si>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</si>
  <si>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</si>
  <si>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</si>
  <si>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</si>
  <si>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</si>
  <si>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</si>
  <si>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</si>
  <si>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</si>
  <si>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</si>
  <si>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</si>
  <si>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</si>
  <si>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</si>
  <si>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</si>
  <si>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</si>
  <si>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</si>
  <si>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</si>
  <si>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</si>
  <si>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</si>
  <si>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</si>
  <si>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</si>
  <si>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</si>
  <si>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</si>
  <si>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</si>
  <si>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</si>
  <si>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</si>
  <si>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</si>
  <si>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</si>
  <si>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</si>
  <si>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</si>
  <si>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</si>
  <si>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</si>
  <si>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</si>
  <si>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</si>
  <si>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</si>
  <si>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</si>
  <si>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</si>
  <si>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</si>
  <si>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</si>
  <si>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</si>
  <si>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</si>
  <si>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</si>
  <si>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</si>
  <si>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</si>
  <si>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</si>
  <si>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</si>
  <si>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</si>
  <si>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</si>
  <si>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</si>
  <si>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</si>
  <si>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</si>
  <si>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</si>
  <si>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</si>
  <si>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</si>
  <si>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</si>
  <si>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</si>
  <si>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</si>
  <si>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</si>
  <si>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</si>
  <si>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</si>
  <si>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</si>
  <si>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</si>
  <si>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</si>
  <si>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</si>
  <si>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</si>
  <si>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</si>
  <si>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</si>
  <si>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</si>
  <si>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</si>
  <si>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</si>
  <si>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</si>
  <si>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</si>
  <si>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</si>
  <si>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</si>
  <si>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</si>
  <si>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</si>
  <si>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</si>
  <si>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</si>
  <si>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</si>
  <si>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</si>
  <si>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</si>
  <si>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</si>
  <si>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</si>
  <si>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</si>
  <si>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</si>
  <si>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</si>
  <si>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</si>
  <si>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</si>
  <si>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</si>
  <si>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</si>
  <si>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</si>
  <si>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</si>
  <si>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</si>
  <si>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</si>
  <si>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</si>
  <si>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</si>
  <si>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</si>
  <si>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</si>
  <si>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</si>
  <si>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</si>
  <si>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</si>
  <si>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</si>
  <si>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</si>
  <si>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</si>
  <si>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</si>
  <si>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</si>
  <si>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</si>
  <si>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</si>
  <si>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</si>
  <si>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</si>
  <si>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</si>
  <si>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</si>
  <si>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</si>
  <si>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</si>
  <si>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</si>
  <si>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</si>
  <si>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</si>
  <si>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</si>
  <si>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</si>
  <si>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</si>
  <si>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</si>
  <si>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</si>
  <si>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</si>
  <si>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</si>
  <si>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</si>
  <si>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</si>
  <si>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</si>
  <si>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</si>
  <si>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</si>
  <si>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</si>
  <si>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</si>
  <si>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</si>
  <si>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</si>
  <si>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</si>
  <si>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</si>
  <si>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</si>
  <si>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</si>
  <si>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</si>
  <si>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</si>
  <si>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</si>
  <si>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</si>
  <si>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</si>
  <si>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</si>
  <si>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</si>
  <si>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</si>
  <si>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</si>
  <si>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</si>
  <si>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</si>
  <si>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</si>
  <si>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</si>
  <si>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</si>
  <si>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</si>
  <si>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</si>
  <si>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</si>
  <si>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</si>
  <si>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</si>
  <si>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</si>
  <si>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</si>
  <si>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</si>
  <si>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</si>
  <si>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</si>
  <si>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</si>
  <si>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</si>
  <si>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</si>
  <si>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</si>
  <si>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</si>
  <si>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</si>
  <si>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</si>
  <si>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</si>
  <si>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</si>
  <si>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</si>
  <si>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</si>
  <si>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</si>
  <si>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</si>
  <si>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</si>
  <si>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</si>
  <si>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</si>
  <si>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</si>
  <si>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</si>
  <si>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</si>
  <si>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</si>
  <si>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</si>
  <si>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</si>
  <si>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</si>
  <si>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</si>
  <si>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</si>
  <si>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</si>
  <si>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</si>
  <si>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</si>
  <si>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</si>
  <si>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</si>
  <si>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</si>
  <si>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</si>
  <si>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</si>
  <si>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</si>
  <si>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</si>
  <si>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</si>
  <si>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</si>
  <si>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</si>
  <si>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</si>
  <si>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</si>
  <si>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</si>
  <si>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</si>
  <si>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</si>
  <si>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</si>
  <si>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</si>
  <si>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</si>
  <si>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</si>
  <si>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</si>
  <si>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</si>
  <si>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</si>
  <si>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</si>
  <si>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</si>
  <si>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</si>
  <si>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</si>
  <si>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</si>
  <si>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</si>
  <si>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</si>
  <si>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</si>
  <si>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</si>
  <si>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</si>
  <si>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</si>
  <si>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</si>
  <si>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</si>
  <si>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</si>
  <si>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</si>
  <si>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</si>
  <si>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</si>
  <si>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</si>
  <si>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</si>
  <si>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</si>
  <si>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</si>
  <si>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</si>
  <si>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</si>
  <si>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</si>
  <si>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</si>
  <si>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</si>
  <si>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</si>
  <si>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</si>
  <si>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</si>
  <si>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</si>
  <si>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</si>
  <si>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</si>
  <si>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</si>
  <si>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</si>
  <si>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</si>
  <si>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</si>
  <si>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</si>
  <si>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</si>
  <si>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</si>
  <si>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</si>
  <si>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</si>
  <si>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</si>
  <si>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</si>
  <si>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</si>
  <si>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</si>
  <si>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</si>
  <si>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</si>
  <si>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</si>
  <si>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</si>
  <si>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</si>
  <si>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</si>
  <si>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</si>
  <si>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</si>
  <si>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</si>
  <si>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</si>
  <si>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</si>
  <si>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</si>
  <si>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</si>
  <si>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</si>
  <si>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</si>
  <si>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</si>
  <si>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</si>
  <si>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</si>
  <si>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</si>
  <si>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</si>
  <si>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</si>
  <si>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</si>
  <si>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</si>
  <si>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</si>
  <si>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</si>
  <si>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</si>
  <si>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</si>
  <si>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</si>
  <si>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</si>
  <si>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</si>
  <si>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</si>
  <si>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</si>
  <si>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</si>
  <si>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</si>
  <si>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</si>
  <si>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</si>
  <si>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</si>
  <si>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</si>
  <si>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</si>
  <si>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</si>
  <si>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</si>
  <si>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</si>
  <si>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</si>
  <si>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</si>
  <si>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</si>
  <si>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</si>
  <si>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</si>
  <si>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</si>
  <si>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</si>
  <si>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</si>
  <si>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</si>
  <si>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</si>
  <si>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</si>
  <si>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</si>
  <si>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</si>
  <si>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</si>
  <si>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</si>
  <si>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</si>
  <si>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</si>
  <si>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</si>
  <si>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</si>
  <si>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</si>
  <si>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</si>
  <si>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</si>
  <si>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</si>
  <si>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</si>
  <si>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</si>
  <si>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</si>
  <si>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</si>
  <si>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</si>
  <si>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</si>
  <si>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</si>
  <si>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</si>
  <si>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</si>
  <si>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</si>
  <si>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</si>
  <si>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</si>
  <si>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</si>
  <si>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</si>
  <si>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</si>
  <si>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</si>
  <si>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</si>
  <si>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</si>
  <si>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</si>
  <si>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</si>
  <si>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</si>
  <si>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</si>
  <si>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</si>
  <si>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</si>
  <si>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</si>
  <si>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</si>
  <si>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</si>
  <si>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</si>
  <si>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</si>
  <si>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</si>
  <si>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</si>
  <si>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</si>
  <si>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</si>
  <si>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</si>
  <si>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</si>
  <si>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</si>
  <si>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</si>
  <si>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</si>
  <si>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</si>
  <si>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</si>
  <si>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</si>
  <si>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</si>
  <si>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</si>
  <si>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</si>
  <si>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</si>
  <si>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</si>
  <si>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</si>
  <si>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</si>
  <si>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</si>
  <si>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</si>
  <si>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</si>
  <si>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</si>
  <si>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</si>
  <si>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</si>
  <si>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</si>
  <si>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</si>
  <si>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</si>
  <si>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</si>
  <si>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</si>
  <si>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</si>
  <si>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</si>
  <si>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</si>
  <si>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</si>
  <si>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</si>
  <si>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</si>
  <si>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</si>
  <si>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</si>
  <si>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</si>
  <si>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</si>
  <si>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</si>
  <si>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</si>
  <si>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</si>
  <si>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</si>
  <si>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</si>
  <si>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</si>
  <si>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</si>
  <si>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</si>
  <si>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</si>
  <si>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</si>
  <si>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</si>
  <si>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</si>
  <si>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</si>
  <si>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</si>
  <si>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</si>
  <si>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</si>
  <si>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</si>
  <si>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</si>
  <si>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</si>
  <si>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</si>
  <si>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</si>
  <si>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</si>
  <si>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</si>
  <si>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</si>
  <si>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</si>
  <si>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</si>
  <si>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</si>
  <si>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</si>
  <si>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</si>
  <si>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</si>
  <si>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</si>
  <si>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</si>
  <si>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</si>
  <si>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</si>
  <si>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</si>
  <si>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</si>
  <si>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</si>
  <si>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</si>
  <si>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</si>
  <si>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</si>
  <si>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</si>
  <si>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</si>
  <si>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</si>
  <si>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</si>
  <si>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</si>
  <si>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</si>
  <si>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</si>
  <si>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</si>
  <si>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</si>
  <si>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</si>
  <si>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</si>
  <si>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</si>
  <si>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</si>
  <si>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</si>
  <si>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</si>
  <si>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</si>
  <si>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</si>
  <si>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</si>
  <si>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</si>
  <si>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</si>
  <si>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</si>
  <si>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</si>
  <si>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</si>
  <si>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</si>
  <si>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</si>
  <si>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</si>
  <si>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</si>
  <si>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</si>
  <si>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</si>
  <si>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</si>
  <si>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</si>
  <si>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</si>
  <si>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</si>
  <si>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</si>
  <si>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</si>
  <si>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</si>
  <si>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</si>
  <si>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</si>
  <si>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</si>
  <si>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</si>
  <si>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</si>
  <si>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</si>
  <si>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</si>
  <si>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</si>
  <si>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</si>
  <si>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</si>
  <si>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</si>
  <si>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</si>
  <si>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</si>
  <si>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</si>
  <si>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</si>
  <si>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</si>
  <si>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</si>
  <si>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</si>
  <si>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</si>
  <si>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</si>
  <si>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</si>
  <si>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</si>
  <si>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</si>
  <si>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</si>
  <si>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</si>
  <si>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</si>
  <si>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</si>
  <si>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</si>
  <si>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</si>
  <si>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</si>
  <si>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</si>
  <si>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</si>
  <si>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</si>
  <si>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</si>
  <si>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</si>
  <si>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</si>
  <si>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</si>
  <si>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</si>
  <si>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</si>
  <si>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</si>
  <si>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</si>
  <si>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</si>
  <si>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</si>
  <si>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</si>
  <si>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</si>
  <si>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</si>
  <si>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</si>
  <si>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</si>
  <si>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</si>
  <si>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</si>
  <si>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</si>
  <si>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</si>
  <si>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</si>
  <si>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</si>
  <si>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</si>
  <si>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</si>
  <si>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</si>
  <si>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</si>
  <si>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</si>
  <si>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</si>
  <si>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</si>
  <si>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</si>
  <si>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</si>
  <si>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</si>
  <si>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</si>
  <si>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</si>
  <si>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</si>
  <si>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</si>
  <si>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</si>
  <si>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</si>
  <si>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</si>
  <si>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</si>
  <si>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</si>
  <si>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</si>
  <si>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</si>
  <si>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</si>
  <si>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</si>
  <si>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</si>
  <si>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</si>
  <si>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</si>
  <si>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</si>
  <si>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</si>
  <si>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</si>
  <si>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</si>
  <si>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</si>
  <si>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</si>
  <si>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</si>
  <si>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</si>
  <si>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</si>
  <si>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</si>
  <si>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</si>
  <si>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</si>
  <si>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</si>
  <si>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</si>
  <si>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</si>
  <si>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</si>
  <si>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</si>
  <si>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</si>
  <si>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</si>
  <si>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</si>
  <si>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</si>
  <si>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</si>
  <si>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</si>
  <si>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</si>
  <si>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</si>
  <si>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</si>
  <si>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</si>
  <si>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</si>
  <si>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</si>
  <si>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</si>
  <si>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</si>
  <si>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</si>
  <si>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</si>
  <si>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</si>
  <si>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</si>
  <si>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</si>
  <si>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</si>
  <si>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</si>
  <si>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</si>
  <si>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</si>
  <si>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</si>
  <si>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</si>
  <si>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</si>
  <si>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</si>
  <si>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</si>
  <si>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</si>
  <si>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</si>
  <si>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</si>
  <si>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</si>
  <si>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</si>
  <si>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</si>
  <si>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</si>
  <si>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</si>
  <si>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</si>
  <si>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</si>
  <si>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</si>
  <si>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</si>
  <si>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</si>
  <si>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</si>
  <si>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</si>
  <si>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</si>
  <si>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</si>
  <si>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</si>
  <si>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</si>
  <si>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</si>
  <si>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</si>
  <si>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</si>
  <si>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</si>
  <si>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</si>
  <si>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</si>
  <si>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</si>
  <si>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</si>
  <si>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</si>
  <si>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</si>
  <si>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</si>
  <si>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</si>
  <si>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</si>
  <si>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</si>
  <si>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</si>
  <si>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</si>
  <si>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</si>
  <si>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</si>
  <si>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</si>
  <si>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</si>
  <si>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</si>
  <si>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</si>
  <si>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</si>
  <si>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</si>
  <si>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</si>
  <si>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</si>
  <si>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</si>
  <si>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</si>
  <si>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</si>
  <si>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</si>
  <si>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</si>
  <si>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</si>
  <si>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</si>
  <si>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</si>
  <si>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</si>
  <si>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</si>
  <si>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</si>
  <si>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</si>
  <si>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</si>
  <si>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</si>
  <si>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</si>
  <si>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</si>
  <si>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</si>
  <si>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</si>
  <si>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</si>
  <si>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</si>
  <si>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</si>
  <si>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</si>
  <si>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</si>
  <si>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</si>
  <si>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</si>
  <si>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</si>
  <si>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</si>
  <si>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</si>
  <si>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</si>
  <si>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</si>
  <si>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</si>
  <si>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</si>
  <si>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</si>
  <si>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</si>
  <si>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</si>
  <si>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</si>
  <si>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</si>
  <si>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</si>
  <si>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</si>
  <si>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</si>
  <si>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</si>
  <si>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</si>
  <si>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</si>
  <si>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</si>
  <si>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</si>
  <si>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</si>
  <si>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</si>
  <si>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</si>
  <si>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</si>
  <si>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</si>
  <si>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</si>
  <si>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</si>
  <si>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</si>
  <si>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</si>
  <si>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</si>
  <si>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</si>
  <si>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</si>
  <si>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</si>
  <si>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</si>
  <si>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</si>
  <si>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</si>
  <si>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</si>
  <si>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</si>
  <si>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</si>
  <si>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</si>
  <si>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</si>
  <si>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</si>
  <si>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</si>
  <si>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</si>
  <si>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</si>
  <si>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</si>
  <si>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</si>
  <si>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</si>
  <si>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</si>
  <si>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</si>
  <si>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</si>
  <si>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</si>
  <si>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</si>
  <si>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</si>
  <si>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</si>
  <si>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</si>
  <si>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</si>
  <si>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</si>
  <si>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</si>
  <si>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</si>
  <si>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</si>
  <si>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</si>
  <si>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</si>
  <si>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</si>
  <si>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</si>
  <si>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</si>
  <si>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</si>
  <si>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</si>
  <si>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</si>
  <si>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</si>
  <si>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</si>
  <si>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</si>
  <si>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</si>
  <si>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</si>
  <si>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</si>
  <si>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</si>
  <si>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</si>
  <si>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</si>
  <si>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</si>
  <si>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</si>
  <si>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</si>
  <si>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</si>
  <si>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</si>
  <si>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</si>
  <si>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</si>
  <si>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</si>
  <si>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</si>
  <si>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</si>
  <si>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</si>
  <si>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</si>
  <si>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</si>
  <si>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</si>
  <si>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</si>
  <si>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</si>
  <si>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</si>
  <si>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</si>
  <si>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</si>
  <si>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</si>
  <si>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</si>
  <si>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</si>
  <si>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</si>
  <si>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</si>
  <si>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</si>
  <si>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</si>
  <si>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</si>
  <si>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</si>
  <si>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</si>
  <si>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</si>
  <si>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</si>
  <si>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</si>
  <si>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</si>
  <si>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</si>
  <si>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</si>
  <si>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</si>
  <si>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</si>
  <si>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</si>
  <si>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</si>
  <si>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</si>
  <si>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</si>
  <si>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</si>
  <si>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</si>
  <si>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</si>
  <si>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</si>
  <si>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</si>
  <si>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</si>
  <si>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</si>
  <si>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</si>
  <si>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</si>
  <si>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</si>
  <si>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</si>
  <si>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</si>
  <si>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</si>
  <si>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</si>
  <si>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</si>
  <si>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</si>
  <si>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</si>
  <si>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</si>
  <si>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</si>
  <si>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</si>
  <si>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</si>
  <si>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</si>
  <si>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</si>
  <si>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</si>
  <si>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</si>
  <si>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</si>
  <si>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</si>
  <si>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</si>
  <si>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</si>
  <si>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</si>
  <si>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</si>
  <si>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</si>
  <si>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</si>
  <si>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</si>
  <si>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</si>
  <si>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</si>
  <si>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</si>
  <si>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</si>
  <si>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</si>
  <si>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</si>
  <si>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</si>
  <si>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</si>
  <si>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</si>
  <si>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</si>
  <si>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</si>
  <si>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</si>
  <si>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</si>
  <si>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</si>
  <si>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</si>
  <si>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</si>
  <si>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</si>
  <si>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</si>
  <si>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</si>
  <si>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</si>
  <si>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</si>
  <si>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</si>
  <si>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</si>
  <si>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</si>
  <si>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</si>
  <si>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</si>
  <si>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</si>
  <si>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</si>
  <si>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</si>
  <si>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</si>
  <si>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</si>
  <si>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</si>
  <si>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</si>
  <si>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</si>
  <si>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</si>
  <si>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</si>
  <si>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</si>
  <si>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</si>
  <si>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</si>
  <si>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</si>
  <si>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</si>
  <si>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</si>
  <si>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</si>
  <si>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</si>
  <si>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</si>
  <si>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</si>
  <si>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</si>
  <si>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</si>
  <si>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</si>
  <si>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</si>
  <si>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</si>
  <si>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</si>
  <si>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</si>
  <si>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</si>
  <si>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</si>
  <si>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</si>
  <si>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</si>
  <si>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</si>
  <si>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</si>
  <si>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</si>
  <si>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</si>
  <si>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</si>
  <si>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</si>
  <si>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</si>
  <si>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</si>
  <si>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</si>
  <si>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</si>
  <si>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</si>
  <si>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</si>
  <si>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</si>
  <si>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</si>
  <si>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</si>
  <si>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</si>
  <si>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</si>
  <si>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</si>
  <si>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</si>
  <si>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</si>
  <si>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</si>
  <si>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</si>
  <si>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</si>
  <si>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</si>
  <si>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</si>
  <si>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</si>
  <si>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</si>
  <si>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</si>
  <si>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</si>
  <si>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</si>
  <si>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</si>
  <si>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</si>
  <si>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</si>
  <si>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</si>
  <si>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</si>
  <si>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</si>
  <si>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</si>
  <si>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</si>
  <si>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</si>
  <si>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</si>
  <si>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</si>
  <si>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</si>
  <si>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</si>
  <si>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</si>
  <si>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</si>
  <si>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</si>
  <si>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</si>
  <si>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</si>
  <si>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</si>
  <si>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</si>
  <si>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</si>
  <si>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</si>
  <si>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</si>
  <si>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</si>
  <si>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</si>
  <si>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</si>
  <si>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</si>
  <si>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</si>
  <si>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</si>
  <si>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</si>
  <si>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</si>
  <si>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</si>
  <si>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</si>
  <si>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</si>
  <si>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</si>
  <si>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</si>
  <si>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</si>
  <si>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</si>
  <si>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</si>
  <si>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</si>
  <si>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</si>
  <si>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</si>
  <si>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</si>
  <si>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</si>
  <si>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</si>
  <si>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</si>
  <si>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</si>
  <si>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</si>
  <si>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</si>
  <si>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</si>
  <si>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</si>
  <si>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</si>
  <si>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</si>
  <si>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</si>
  <si>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</si>
  <si>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</si>
  <si>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</si>
  <si>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</si>
  <si>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</si>
  <si>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</si>
  <si>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</si>
  <si>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</si>
  <si>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</si>
  <si>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</si>
  <si>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</si>
  <si>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</si>
  <si>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</si>
  <si>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</si>
  <si>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</si>
  <si>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</si>
  <si>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</si>
  <si>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</si>
  <si>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</si>
  <si>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</si>
  <si>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</si>
  <si>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</si>
  <si>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</si>
  <si>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</si>
  <si>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</si>
  <si>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</si>
  <si>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</si>
  <si>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</si>
  <si>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</si>
  <si>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</si>
  <si>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</si>
  <si>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</si>
  <si>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</si>
  <si>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</si>
  <si>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</si>
  <si>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</si>
  <si>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</si>
  <si>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</si>
  <si>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</si>
  <si>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</si>
  <si>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</si>
  <si>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</si>
  <si>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</si>
  <si>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</si>
  <si>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</si>
  <si>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</si>
  <si>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</si>
  <si>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</si>
  <si>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</si>
  <si>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</si>
  <si>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</si>
  <si>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</si>
  <si>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</si>
  <si>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</si>
  <si>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</si>
  <si>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</si>
  <si>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</si>
  <si>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</si>
  <si>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</si>
  <si>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</si>
  <si>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</si>
  <si>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</si>
  <si>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</si>
  <si>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</si>
  <si>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</si>
  <si>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</si>
  <si>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</si>
  <si>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</si>
  <si>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</si>
  <si>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</si>
  <si>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</si>
  <si>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</si>
  <si>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</si>
  <si>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</si>
  <si>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</si>
  <si>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</si>
  <si>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</si>
  <si>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</si>
  <si>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</si>
  <si>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</si>
  <si>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</si>
  <si>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</si>
  <si>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</si>
  <si>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</si>
  <si>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</si>
  <si>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</si>
  <si>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</si>
  <si>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</si>
  <si>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</si>
  <si>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</si>
  <si>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</si>
  <si>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</si>
  <si>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</si>
  <si>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</si>
  <si>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</si>
  <si>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</si>
  <si>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</si>
  <si>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</si>
  <si>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</si>
  <si>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</si>
  <si>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</si>
  <si>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</si>
  <si>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</si>
  <si>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</si>
  <si>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</si>
  <si>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</si>
  <si>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</si>
  <si>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</si>
  <si>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</si>
  <si>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</si>
  <si>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</si>
  <si>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</si>
  <si>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</si>
  <si>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</si>
  <si>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</si>
  <si>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</si>
  <si>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</si>
  <si>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</si>
  <si>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</si>
  <si>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</si>
  <si>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</si>
  <si>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</si>
  <si>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</si>
  <si>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</si>
  <si>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</si>
  <si>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</si>
  <si>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</si>
  <si>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</si>
  <si>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</si>
  <si>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</si>
  <si>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</si>
  <si>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</si>
  <si>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</si>
  <si>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</si>
  <si>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</si>
  <si>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</si>
  <si>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</si>
  <si>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</si>
  <si>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</si>
  <si>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</si>
  <si>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</si>
  <si>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</si>
  <si>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</si>
  <si>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</si>
  <si>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</si>
  <si>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</si>
  <si>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</si>
  <si>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</si>
  <si>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</si>
  <si>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</si>
  <si>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</si>
  <si>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</si>
  <si>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</si>
  <si>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</si>
  <si>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</si>
  <si>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</si>
  <si>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</si>
  <si>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</si>
  <si>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</si>
  <si>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</si>
  <si>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</si>
  <si>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</si>
  <si>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</si>
  <si>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</si>
  <si>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</si>
  <si>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</si>
  <si>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</si>
  <si>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</si>
  <si>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</si>
  <si>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</si>
  <si>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</si>
  <si>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</si>
  <si>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</si>
  <si>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</si>
  <si>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</si>
  <si>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</si>
  <si>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</si>
  <si>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</si>
  <si>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</si>
  <si>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</si>
  <si>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</si>
  <si>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</si>
  <si>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</si>
  <si>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</si>
  <si>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</si>
  <si>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</si>
  <si>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</si>
  <si>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</si>
  <si>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</si>
  <si>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</si>
  <si>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</si>
  <si>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</si>
  <si>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</si>
  <si>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</si>
  <si>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</si>
  <si>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</si>
  <si>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</si>
  <si>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</si>
  <si>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</si>
  <si>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</si>
  <si>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</si>
  <si>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</si>
  <si>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</si>
  <si>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</si>
  <si>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</si>
  <si>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</si>
  <si>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</si>
  <si>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</si>
  <si>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</si>
  <si>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</si>
  <si>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</si>
  <si>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</si>
  <si>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</si>
  <si>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</si>
  <si>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</si>
  <si>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</si>
  <si>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</si>
  <si>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</si>
  <si>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</si>
  <si>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</si>
  <si>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</si>
  <si>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</si>
  <si>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</si>
  <si>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</si>
  <si>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</si>
  <si>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</si>
  <si>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</si>
  <si>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</si>
  <si>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</si>
  <si>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</si>
  <si>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</si>
  <si>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</si>
  <si>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</si>
  <si>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</si>
  <si>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</si>
  <si>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</si>
  <si>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</si>
  <si>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</si>
  <si>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</si>
  <si>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</si>
  <si>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</si>
  <si>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</si>
  <si>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</si>
  <si>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</si>
  <si>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</si>
  <si>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</si>
  <si>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</si>
  <si>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</si>
  <si>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</si>
  <si>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</si>
  <si>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</si>
  <si>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</si>
  <si>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</si>
  <si>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</si>
  <si>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</si>
  <si>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</si>
  <si>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</si>
  <si>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</si>
  <si>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</si>
  <si>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</si>
  <si>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</si>
  <si>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</si>
  <si>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</si>
  <si>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</si>
  <si>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</si>
  <si>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</si>
  <si>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</si>
  <si>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</si>
  <si>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</si>
  <si>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</si>
  <si>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</si>
  <si>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</si>
  <si>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</si>
  <si>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</si>
  <si>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</si>
  <si>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</si>
  <si>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</si>
  <si>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</si>
  <si>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</si>
  <si>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</si>
  <si>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</si>
  <si>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</si>
  <si>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</si>
  <si>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</si>
  <si>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</si>
  <si>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</si>
  <si>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</si>
  <si>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</si>
  <si>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</si>
  <si>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</si>
  <si>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</si>
  <si>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</si>
  <si>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</si>
  <si>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</si>
  <si>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</si>
  <si>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</si>
  <si>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</si>
  <si>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</si>
  <si>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</si>
  <si>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</si>
  <si>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</si>
  <si>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</si>
  <si>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</si>
  <si>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</si>
  <si>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</si>
  <si>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</si>
  <si>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</si>
  <si>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</si>
  <si>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</si>
  <si>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</si>
  <si>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</si>
  <si>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</si>
  <si>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</si>
  <si>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</si>
  <si>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</si>
  <si>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</si>
  <si>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</si>
  <si>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</si>
  <si>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</si>
  <si>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</si>
  <si>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</si>
  <si>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</si>
  <si>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</si>
  <si>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</si>
  <si>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</si>
  <si>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</si>
  <si>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</si>
  <si>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</si>
  <si>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</si>
  <si>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</si>
  <si>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</si>
  <si>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</si>
  <si>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</si>
  <si>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</si>
  <si>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</si>
  <si>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</si>
  <si>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</si>
  <si>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</si>
  <si>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</si>
  <si>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</si>
  <si>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</si>
  <si>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</si>
  <si>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</si>
  <si>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</si>
  <si>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</si>
  <si>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</si>
  <si>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</si>
  <si>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</si>
  <si>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</si>
  <si>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</si>
  <si>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</si>
  <si>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</si>
  <si>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</si>
  <si>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</si>
  <si>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</si>
  <si>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</si>
  <si>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</si>
  <si>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</si>
  <si>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</si>
  <si>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</si>
  <si>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</si>
  <si>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</si>
  <si>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</si>
  <si>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</si>
  <si>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</si>
  <si>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</si>
  <si>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</si>
  <si>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</si>
  <si>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</si>
  <si>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</si>
  <si>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</si>
  <si>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</si>
  <si>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</si>
  <si>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</si>
  <si>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</si>
  <si>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</si>
  <si>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</si>
  <si>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</si>
  <si>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</si>
  <si>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</si>
  <si>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</si>
  <si>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</si>
  <si>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</si>
  <si>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</si>
  <si>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</si>
  <si>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</si>
  <si>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</si>
  <si>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</si>
  <si>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</si>
  <si>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</si>
  <si>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</si>
  <si>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</si>
  <si>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</si>
  <si>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</si>
  <si>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</si>
  <si>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</si>
  <si>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</si>
  <si>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</si>
  <si>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</si>
  <si>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</si>
  <si>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</si>
  <si>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</si>
  <si>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</si>
  <si>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</si>
  <si>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</si>
  <si>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</si>
  <si>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</si>
  <si>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</si>
  <si>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</si>
  <si>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</si>
  <si>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</si>
  <si>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</si>
  <si>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</si>
  <si>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</si>
  <si>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</si>
  <si>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</si>
  <si>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</si>
  <si>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</si>
  <si>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</si>
  <si>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</si>
  <si>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</si>
  <si>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</si>
  <si>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</si>
  <si>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</si>
  <si>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</si>
  <si>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</si>
  <si>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</si>
  <si>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</si>
  <si>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</si>
  <si>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</si>
  <si>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</si>
  <si>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</si>
  <si>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</si>
  <si>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</si>
  <si>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</si>
  <si>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</si>
  <si>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</si>
  <si>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</si>
  <si>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</si>
  <si>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</si>
  <si>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</si>
  <si>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</si>
  <si>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</si>
  <si>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</si>
  <si>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</si>
  <si>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</si>
  <si>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</si>
  <si>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</si>
  <si>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</si>
  <si>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</si>
  <si>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</si>
  <si>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</si>
  <si>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</si>
  <si>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</si>
  <si>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</si>
  <si>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</si>
  <si>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</si>
  <si>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</si>
  <si>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</si>
  <si>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</si>
  <si>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</si>
  <si>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</si>
  <si>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</si>
  <si>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</si>
  <si>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</si>
  <si>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</si>
  <si>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</si>
  <si>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</si>
  <si>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</si>
  <si>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</si>
  <si>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</si>
  <si>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</si>
  <si>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</si>
  <si>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</si>
  <si>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</si>
  <si>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</si>
  <si>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</si>
  <si>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</si>
  <si>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</si>
  <si>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</si>
  <si>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</si>
  <si>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</si>
  <si>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</si>
  <si>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</si>
  <si>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</si>
  <si>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</si>
  <si>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</si>
  <si>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</si>
  <si>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</si>
  <si>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</si>
  <si>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</si>
  <si>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</si>
  <si>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</si>
  <si>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</si>
  <si>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</si>
  <si>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</si>
  <si>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</si>
  <si>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</si>
  <si>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</si>
  <si>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</si>
  <si>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</si>
  <si>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</si>
  <si>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</si>
  <si>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</si>
  <si>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</si>
  <si>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</si>
  <si>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</si>
  <si>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</si>
  <si>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</si>
  <si>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</si>
  <si>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</si>
  <si>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</si>
  <si>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</si>
  <si>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</si>
  <si>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</si>
  <si>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</si>
  <si>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</si>
  <si>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</si>
  <si>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</si>
  <si>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</si>
  <si>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</si>
  <si>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</si>
  <si>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</si>
  <si>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</si>
  <si>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</si>
  <si>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</si>
  <si>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</si>
  <si>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</si>
  <si>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</si>
  <si>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</si>
  <si>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</si>
  <si>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</si>
  <si>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</si>
  <si>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</si>
  <si>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</si>
  <si>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</si>
  <si>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</si>
  <si>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</si>
  <si>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</si>
  <si>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</si>
  <si>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</si>
  <si>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</si>
  <si>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</si>
  <si>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</si>
  <si>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</si>
  <si>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</si>
  <si>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</si>
  <si>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</si>
  <si>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</si>
  <si>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</si>
  <si>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</si>
  <si>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</si>
  <si>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</si>
  <si>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</si>
  <si>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</si>
  <si>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</si>
  <si>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</si>
  <si>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</si>
  <si>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</si>
  <si>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</si>
  <si>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</si>
  <si>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</si>
  <si>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</si>
  <si>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</si>
  <si>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</si>
  <si>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</si>
  <si>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</si>
  <si>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</si>
  <si>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</si>
  <si>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</si>
  <si>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</si>
  <si>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</si>
  <si>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</si>
  <si>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</si>
  <si>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</si>
  <si>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</si>
  <si>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</si>
  <si>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</si>
  <si>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</si>
  <si>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</si>
  <si>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</si>
  <si>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</si>
  <si>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</si>
  <si>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</si>
  <si>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</si>
  <si>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</si>
  <si>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</si>
  <si>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</si>
  <si>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</si>
  <si>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</si>
  <si>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</si>
  <si>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</si>
  <si>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</si>
  <si>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</si>
  <si>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</si>
  <si>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</si>
  <si>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</si>
  <si>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</si>
  <si>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</si>
  <si>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</si>
  <si>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</si>
  <si>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</si>
  <si>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</si>
  <si>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</si>
  <si>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</si>
  <si>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</si>
  <si>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</si>
  <si>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</si>
  <si>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</si>
  <si>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</si>
  <si>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</si>
  <si>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</si>
  <si>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</si>
  <si>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</si>
  <si>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</si>
  <si>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</si>
  <si>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</si>
  <si>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</si>
  <si>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</si>
  <si>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</si>
  <si>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</si>
  <si>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</si>
  <si>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</si>
  <si>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</si>
  <si>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</si>
  <si>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</si>
  <si>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</si>
  <si>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</si>
  <si>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</si>
  <si>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</si>
  <si>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</si>
  <si>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</si>
  <si>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</si>
  <si>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</si>
  <si>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</si>
  <si>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</si>
  <si>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</si>
  <si>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</si>
  <si>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</si>
  <si>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</si>
  <si>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</si>
  <si>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</si>
  <si>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</si>
  <si>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</si>
  <si>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</si>
  <si>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</si>
  <si>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</si>
  <si>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</si>
  <si>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</si>
  <si>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</si>
  <si>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</si>
  <si>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</si>
  <si>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</si>
  <si>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</si>
  <si>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</si>
  <si>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</si>
  <si>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</si>
  <si>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</si>
  <si>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</si>
  <si>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</si>
  <si>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</si>
  <si>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</si>
  <si>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</si>
  <si>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</si>
  <si>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</si>
  <si>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</si>
  <si>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</si>
  <si>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</si>
  <si>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</si>
  <si>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</si>
  <si>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</si>
  <si>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</si>
  <si>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</si>
  <si>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</si>
  <si>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</si>
  <si>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</si>
  <si>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</si>
  <si>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</si>
  <si>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</si>
  <si>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</si>
  <si>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</si>
  <si>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</si>
  <si>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</si>
  <si>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</si>
  <si>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</si>
  <si>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</si>
  <si>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</si>
  <si>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</si>
  <si>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</si>
  <si>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</si>
  <si>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</si>
  <si>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</si>
  <si>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</si>
  <si>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</si>
  <si>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</si>
  <si>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</si>
  <si>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</si>
  <si>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</si>
  <si>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</si>
  <si>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</si>
  <si>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</si>
  <si>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</si>
  <si>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</si>
  <si>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</si>
  <si>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</si>
  <si>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</si>
  <si>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</si>
  <si>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</si>
  <si>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</si>
  <si>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</si>
  <si>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</si>
  <si>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</si>
  <si>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</si>
  <si>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</si>
  <si>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</si>
  <si>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</si>
  <si>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</si>
  <si>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</si>
  <si>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</si>
  <si>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</si>
  <si>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</si>
  <si>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</si>
  <si>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</si>
  <si>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</si>
  <si>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</si>
  <si>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</si>
  <si>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</si>
  <si>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</si>
  <si>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</si>
  <si>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</si>
  <si>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</si>
  <si>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</si>
  <si>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</si>
  <si>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</si>
  <si>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</si>
  <si>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</si>
  <si>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</si>
  <si>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</si>
  <si>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</si>
  <si>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</si>
  <si>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</si>
  <si>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</si>
  <si>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</si>
  <si>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</si>
  <si>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</si>
  <si>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</si>
  <si>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</si>
  <si>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</si>
  <si>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</si>
  <si>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</si>
  <si>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</si>
  <si>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</si>
  <si>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</si>
  <si>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</si>
  <si>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</si>
  <si>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</si>
  <si>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</si>
  <si>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</si>
  <si>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</si>
  <si>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</si>
  <si>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</si>
  <si>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</si>
  <si>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</si>
  <si>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</si>
  <si>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</si>
  <si>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</si>
  <si>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</si>
  <si>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</si>
  <si>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</si>
  <si>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</si>
  <si>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</si>
  <si>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</si>
  <si>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</si>
  <si>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</si>
  <si>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</si>
  <si>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</si>
  <si>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</si>
  <si>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</si>
  <si>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</si>
  <si>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</si>
  <si>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</si>
  <si>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</si>
  <si>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</si>
  <si>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</si>
  <si>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</si>
  <si>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</si>
  <si>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</si>
  <si>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</si>
  <si>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</si>
  <si>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</si>
  <si>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</si>
  <si>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</si>
  <si>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</si>
  <si>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</si>
  <si>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</si>
  <si>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</si>
  <si>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</si>
  <si>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</si>
  <si>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</si>
  <si>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</si>
  <si>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</si>
  <si>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</si>
  <si>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</si>
  <si>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</si>
  <si>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</si>
  <si>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</si>
  <si>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</si>
  <si>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</si>
  <si>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</si>
  <si>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</si>
  <si>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</si>
  <si>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</si>
  <si>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</si>
  <si>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</si>
  <si>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</si>
  <si>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</si>
  <si>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</si>
  <si>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</si>
  <si>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</si>
  <si>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</si>
  <si>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</si>
  <si>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</si>
  <si>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</si>
  <si>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</si>
  <si>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</si>
  <si>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</si>
  <si>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</si>
  <si>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</si>
  <si>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</si>
  <si>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</si>
  <si>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</si>
  <si>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</si>
  <si>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</si>
  <si>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</si>
  <si>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</si>
  <si>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</si>
  <si>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</si>
  <si>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</si>
  <si>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</si>
  <si>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</si>
  <si>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</si>
  <si>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</si>
  <si>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</si>
  <si>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</si>
  <si>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</si>
  <si>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</si>
  <si>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</si>
  <si>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</si>
  <si>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</si>
  <si>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</si>
  <si>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</si>
  <si>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</si>
  <si>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</si>
  <si>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</si>
  <si>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</si>
  <si>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</si>
  <si>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</si>
  <si>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</si>
  <si>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</si>
  <si>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</si>
  <si>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</si>
  <si>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</si>
  <si>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</si>
  <si>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</si>
  <si>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</si>
  <si>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</si>
  <si>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</si>
  <si>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</si>
  <si>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</si>
  <si>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</si>
  <si>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</si>
  <si>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</si>
  <si>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</si>
  <si>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</si>
  <si>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</si>
  <si>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</si>
  <si>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</si>
  <si>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</si>
  <si>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</si>
  <si>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</si>
  <si>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</si>
  <si>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</si>
  <si>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</si>
  <si>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</si>
  <si>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</si>
  <si>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</si>
  <si>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</si>
  <si>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</si>
  <si>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</si>
  <si>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</si>
  <si>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</si>
  <si>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</si>
  <si>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</si>
  <si>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</si>
  <si>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</si>
  <si>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</si>
  <si>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</si>
  <si>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</si>
  <si>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</si>
  <si>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</si>
  <si>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</si>
  <si>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</si>
  <si>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</si>
  <si>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</si>
  <si>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</si>
  <si>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</si>
  <si>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</si>
  <si>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</si>
  <si>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</si>
  <si>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</si>
  <si>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</si>
  <si>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</si>
  <si>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</si>
  <si>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</si>
  <si>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</si>
  <si>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</si>
  <si>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</si>
  <si>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</si>
  <si>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</si>
  <si>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</si>
  <si>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</si>
  <si>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</si>
  <si>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</si>
  <si>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</si>
  <si>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</si>
  <si>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</si>
  <si>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</si>
  <si>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</si>
  <si>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</si>
  <si>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</si>
  <si>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</si>
  <si>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</si>
  <si>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</si>
  <si>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</si>
  <si>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</si>
  <si>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</si>
  <si>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</si>
  <si>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</si>
  <si>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</si>
  <si>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</si>
  <si>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</si>
  <si>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</si>
  <si>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</si>
  <si>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</si>
  <si>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</si>
  <si>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</si>
  <si>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</si>
  <si>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</si>
  <si>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</si>
  <si>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</si>
  <si>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</si>
  <si>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</si>
  <si>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</si>
  <si>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</si>
  <si>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</si>
  <si>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</si>
  <si>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</si>
  <si>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</si>
  <si>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</si>
  <si>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</si>
  <si>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</si>
  <si>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</si>
  <si>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</si>
  <si>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</si>
  <si>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</si>
  <si>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</si>
  <si>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</si>
  <si>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</si>
  <si>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</si>
  <si>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</si>
  <si>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</si>
  <si>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</si>
  <si>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</si>
  <si>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</si>
  <si>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</si>
  <si>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</si>
  <si>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</si>
  <si>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</si>
  <si>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</si>
  <si>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</si>
  <si>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</si>
  <si>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</si>
  <si>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</si>
  <si>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</si>
  <si>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</si>
  <si>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</si>
  <si>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</si>
  <si>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</si>
  <si>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</si>
  <si>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</si>
  <si>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</si>
  <si>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</si>
  <si>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</si>
  <si>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</si>
  <si>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</si>
  <si>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</si>
  <si>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</si>
  <si>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</si>
  <si>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</si>
  <si>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</si>
  <si>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</si>
  <si>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</si>
  <si>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</si>
  <si>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</si>
  <si>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</si>
  <si>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</si>
  <si>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</si>
  <si>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</si>
  <si>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</si>
  <si>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</si>
  <si>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</si>
  <si>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</si>
  <si>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</si>
  <si>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</si>
  <si>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</si>
  <si>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</si>
  <si>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</si>
  <si>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</si>
  <si>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</si>
  <si>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</si>
  <si>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</si>
  <si>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</si>
  <si>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</si>
  <si>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</si>
  <si>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</si>
  <si>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</si>
  <si>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</si>
  <si>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</si>
  <si>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</si>
  <si>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</si>
  <si>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</si>
  <si>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</si>
  <si>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</si>
  <si>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</si>
  <si>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</si>
  <si>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</si>
  <si>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</si>
  <si>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</si>
  <si>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</si>
  <si>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</si>
  <si>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</si>
  <si>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</si>
  <si>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</si>
  <si>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</si>
  <si>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</si>
  <si>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</si>
  <si>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</si>
  <si>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</si>
  <si>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</si>
  <si>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</si>
  <si>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</si>
  <si>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</si>
  <si>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</si>
  <si>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</si>
  <si>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</si>
  <si>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</si>
  <si>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</si>
  <si>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</si>
  <si>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</si>
  <si>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</si>
  <si>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</si>
  <si>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</si>
  <si>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</si>
  <si>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</si>
  <si>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</si>
  <si>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</si>
  <si>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</si>
  <si>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</si>
  <si>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</si>
  <si>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</si>
  <si>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</si>
  <si>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</si>
  <si>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</si>
  <si>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</si>
  <si>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</si>
  <si>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</si>
  <si>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</si>
  <si>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</si>
  <si>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</si>
  <si>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</si>
  <si>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</si>
  <si>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</si>
  <si>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</si>
  <si>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</si>
  <si>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</si>
  <si>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</si>
  <si>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</si>
  <si>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</si>
  <si>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</si>
  <si>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</si>
  <si>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</si>
  <si>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</si>
  <si>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</si>
  <si>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</si>
  <si>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</si>
  <si>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</si>
  <si>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</si>
  <si>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</si>
  <si>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</si>
  <si>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</si>
  <si>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</si>
  <si>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</si>
  <si>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</si>
  <si>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</si>
  <si>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</si>
  <si>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</si>
  <si>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</si>
  <si>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</si>
  <si>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</si>
  <si>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</si>
  <si>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</si>
  <si>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</si>
  <si>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</si>
  <si>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</si>
  <si>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</si>
  <si>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</si>
  <si>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</si>
  <si>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</si>
  <si>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</si>
  <si>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</si>
  <si>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</si>
  <si>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</si>
  <si>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</si>
  <si>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</si>
  <si>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</si>
  <si>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</si>
  <si>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</si>
  <si>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</si>
  <si>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</si>
  <si>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</si>
  <si>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</si>
  <si>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</si>
  <si>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</si>
  <si>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</si>
  <si>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</si>
  <si>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</si>
  <si>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</si>
  <si>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</si>
  <si>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</si>
  <si>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</si>
  <si>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</si>
  <si>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</si>
  <si>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</si>
  <si>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</si>
  <si>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</si>
  <si>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</si>
  <si>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</si>
  <si>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</si>
  <si>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</si>
  <si>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</si>
  <si>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</si>
  <si>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</si>
  <si>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</si>
  <si>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</si>
  <si>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</si>
  <si>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</si>
  <si>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</si>
  <si>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</si>
  <si>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</si>
  <si>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</si>
  <si>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</si>
  <si>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</si>
  <si>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</si>
  <si>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</si>
  <si>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</si>
  <si>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</si>
  <si>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</si>
  <si>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</si>
  <si>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</si>
  <si>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</si>
  <si>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</si>
  <si>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</si>
  <si>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</si>
  <si>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</si>
  <si>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</si>
  <si>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</si>
  <si>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</si>
  <si>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</si>
  <si>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</si>
  <si>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</si>
  <si>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</si>
  <si>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</si>
  <si>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</si>
  <si>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</si>
  <si>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</si>
  <si>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</si>
  <si>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</si>
  <si>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</si>
  <si>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</si>
  <si>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</si>
  <si>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</si>
  <si>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</si>
  <si>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</si>
  <si>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</si>
  <si>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</si>
  <si>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</si>
  <si>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</si>
  <si>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</si>
  <si>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</si>
  <si>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</si>
  <si>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</si>
  <si>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</si>
  <si>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</si>
  <si>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</si>
  <si>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</si>
  <si>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</si>
  <si>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</si>
  <si>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</si>
  <si>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</si>
  <si>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</si>
  <si>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</si>
  <si>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</si>
  <si>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</si>
  <si>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</si>
  <si>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</si>
  <si>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</si>
  <si>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</si>
  <si>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</si>
  <si>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</si>
  <si>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</si>
  <si>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</si>
  <si>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</si>
  <si>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</si>
  <si>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</si>
  <si>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</si>
  <si>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</si>
  <si>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</si>
  <si>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</si>
  <si>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</si>
  <si>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</si>
  <si>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</si>
  <si>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</si>
  <si>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</si>
  <si>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</si>
  <si>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</si>
  <si>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</si>
  <si>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</si>
  <si>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</si>
  <si>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</si>
  <si>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</si>
  <si>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</si>
  <si>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</si>
  <si>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</si>
  <si>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</si>
  <si>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</si>
  <si>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</si>
  <si>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</si>
  <si>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</si>
  <si>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</si>
  <si>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</si>
  <si>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</si>
  <si>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</si>
  <si>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</si>
  <si>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</si>
  <si>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</si>
  <si>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</si>
  <si>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</si>
  <si>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</si>
  <si>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</si>
  <si>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</si>
  <si>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</si>
  <si>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</si>
  <si>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</si>
  <si>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</si>
  <si>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</si>
  <si>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</si>
  <si>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</si>
  <si>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</si>
  <si>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</si>
  <si>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</si>
  <si>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</si>
  <si>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</si>
  <si>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</si>
  <si>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</si>
  <si>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</si>
  <si>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</si>
  <si>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</si>
  <si>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</si>
  <si>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</si>
  <si>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</si>
  <si>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</si>
  <si>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</si>
  <si>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</si>
  <si>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</si>
  <si>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</si>
  <si>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</si>
  <si>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</si>
  <si>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</si>
  <si>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</si>
  <si>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</si>
  <si>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</si>
  <si>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</si>
  <si>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</si>
  <si>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</si>
  <si>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</si>
  <si>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</si>
  <si>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</si>
  <si>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</si>
  <si>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</si>
  <si>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</si>
  <si>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</si>
  <si>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</si>
  <si>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</si>
  <si>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</si>
  <si>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</si>
  <si>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</si>
  <si>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</si>
  <si>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</si>
  <si>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</si>
  <si>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</si>
  <si>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</si>
  <si>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</si>
  <si>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</si>
  <si>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</si>
  <si>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</si>
  <si>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</si>
  <si>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</si>
  <si>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</si>
  <si>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</si>
  <si>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</si>
  <si>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</si>
  <si>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</si>
  <si>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</si>
  <si>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</si>
  <si>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</si>
  <si>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</si>
  <si>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</si>
  <si>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</si>
  <si>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</si>
  <si>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</si>
  <si>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</si>
  <si>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</si>
  <si>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</si>
  <si>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</si>
  <si>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</si>
  <si>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</si>
  <si>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</si>
  <si>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</si>
  <si>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</si>
  <si>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</si>
  <si>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</si>
  <si>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</si>
  <si>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</si>
  <si>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</si>
  <si>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</si>
  <si>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</si>
  <si>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</si>
  <si>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</si>
  <si>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</si>
  <si>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</si>
  <si>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</si>
  <si>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</si>
  <si>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</si>
  <si>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</si>
  <si>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</si>
  <si>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</si>
  <si>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</si>
  <si>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</si>
  <si>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</si>
  <si>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</si>
  <si>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</si>
  <si>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</si>
  <si>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</si>
  <si>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</si>
  <si>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</si>
  <si>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</si>
  <si>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</si>
  <si>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</si>
  <si>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</si>
  <si>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</si>
  <si>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</si>
  <si>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</si>
  <si>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</si>
  <si>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</si>
  <si>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</si>
  <si>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</si>
  <si>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</si>
  <si>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</si>
  <si>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</si>
  <si>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</si>
  <si>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</si>
  <si>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</si>
  <si>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</si>
  <si>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</si>
  <si>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</si>
  <si>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</si>
  <si>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</si>
  <si>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</si>
  <si>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</si>
  <si>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</si>
  <si>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</si>
  <si>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</si>
  <si>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</si>
  <si>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</si>
  <si>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</si>
  <si>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</si>
  <si>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</si>
  <si>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</si>
  <si>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</si>
  <si>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</si>
  <si>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</si>
  <si>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</si>
  <si>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</si>
  <si>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</si>
  <si>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</si>
  <si>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</si>
  <si>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</si>
  <si>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</si>
  <si>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</si>
  <si>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</si>
  <si>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</si>
  <si>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</si>
  <si>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</si>
  <si>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</si>
  <si>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</si>
  <si>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</si>
  <si>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</si>
  <si>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</si>
  <si>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</si>
  <si>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</si>
  <si>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</si>
  <si>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</si>
  <si>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</si>
  <si>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</si>
  <si>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</si>
  <si>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</si>
  <si>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</si>
  <si>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</si>
  <si>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</si>
  <si>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</si>
  <si>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</si>
  <si>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</si>
  <si>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</si>
  <si>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</si>
  <si>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</si>
  <si>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</si>
  <si>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</si>
  <si>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</si>
  <si>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</si>
  <si>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</si>
  <si>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</si>
  <si>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</si>
  <si>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</si>
  <si>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</si>
  <si>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</si>
  <si>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</si>
  <si>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</si>
  <si>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</si>
  <si>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</si>
  <si>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</si>
  <si>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</si>
  <si>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</si>
  <si>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</si>
  <si>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</si>
  <si>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</si>
  <si>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</si>
  <si>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</si>
  <si>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</si>
  <si>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</si>
  <si>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</si>
  <si>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</si>
  <si>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</si>
  <si>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</si>
  <si>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</si>
  <si>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</si>
  <si>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</si>
  <si>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</si>
  <si>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</si>
  <si>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</si>
  <si>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</si>
  <si>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</si>
  <si>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</si>
  <si>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</si>
  <si>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</si>
  <si>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</si>
  <si>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</si>
  <si>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</si>
  <si>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</si>
  <si>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</si>
  <si>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</si>
  <si>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</si>
  <si>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</si>
  <si>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</si>
  <si>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</si>
  <si>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</si>
  <si>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</si>
  <si>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</si>
  <si>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</si>
  <si>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</si>
  <si>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</si>
  <si>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</si>
  <si>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</si>
  <si>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</si>
  <si>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</si>
  <si>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</si>
  <si>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</si>
  <si>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</si>
  <si>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</si>
  <si>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</si>
  <si>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</si>
  <si>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</si>
  <si>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</si>
  <si>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</si>
  <si>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</si>
  <si>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</si>
  <si>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</si>
  <si>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</si>
  <si>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</si>
  <si>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</si>
  <si>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</si>
  <si>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</si>
  <si>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</si>
  <si>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</si>
  <si>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</si>
  <si>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</si>
  <si>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</si>
  <si>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</si>
  <si>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</si>
  <si>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</si>
  <si>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</si>
  <si>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</si>
  <si>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</si>
  <si>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</si>
  <si>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</si>
  <si>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</si>
  <si>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</si>
  <si>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</si>
  <si>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</si>
  <si>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</si>
  <si>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</si>
  <si>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</si>
  <si>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</si>
  <si>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</si>
  <si>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</si>
  <si>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</si>
  <si>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</si>
  <si>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</si>
  <si>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</si>
  <si>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</si>
  <si>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</si>
  <si>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</si>
  <si>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</si>
  <si>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</si>
  <si>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</si>
  <si>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</si>
  <si>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</si>
  <si>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</si>
  <si>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</si>
  <si>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</si>
  <si>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</si>
  <si>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</si>
  <si>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</si>
  <si>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</si>
  <si>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</si>
  <si>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</si>
  <si>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</si>
  <si>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</si>
  <si>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</si>
  <si>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</si>
  <si>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</si>
  <si>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</si>
  <si>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</si>
  <si>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</si>
  <si>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</si>
  <si>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</si>
  <si>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</si>
  <si>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</si>
  <si>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</si>
  <si>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</si>
  <si>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</si>
  <si>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</si>
  <si>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</si>
  <si>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</si>
  <si>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</si>
  <si>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</si>
  <si>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</si>
  <si>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</si>
  <si>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</si>
  <si>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</si>
  <si>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</si>
  <si>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</si>
  <si>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</si>
  <si>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</si>
  <si>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</si>
  <si>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</si>
  <si>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</si>
  <si>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</si>
  <si>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</si>
  <si>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</si>
  <si>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</si>
  <si>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</si>
  <si>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</si>
  <si>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</si>
  <si>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</si>
  <si>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</si>
  <si>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</si>
  <si>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</si>
  <si>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</si>
  <si>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</si>
  <si>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</si>
  <si>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</si>
  <si>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</si>
  <si>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</si>
  <si>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</si>
  <si>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</si>
  <si>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</si>
  <si>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</si>
  <si>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</si>
  <si>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</si>
  <si>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</si>
  <si>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</si>
  <si>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</si>
  <si>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</si>
  <si>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</si>
  <si>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</si>
  <si>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</si>
  <si>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</si>
  <si>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</si>
  <si>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</si>
  <si>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</si>
  <si>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</si>
  <si>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</si>
  <si>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</si>
  <si>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</si>
  <si>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</si>
  <si>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</si>
  <si>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</si>
  <si>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</si>
  <si>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</si>
  <si>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</si>
  <si>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</si>
  <si>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</si>
  <si>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</si>
  <si>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</si>
  <si>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</si>
  <si>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</si>
  <si>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</si>
  <si>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</si>
  <si>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</si>
  <si>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</si>
  <si>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</si>
  <si>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</si>
  <si>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</si>
  <si>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</si>
  <si>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</si>
  <si>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</si>
  <si>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</si>
  <si>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</si>
  <si>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</si>
  <si>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</si>
  <si>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</si>
  <si>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</si>
  <si>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</si>
  <si>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</si>
  <si>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</si>
  <si>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</si>
  <si>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</si>
  <si>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</si>
  <si>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</si>
  <si>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</si>
  <si>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</si>
  <si>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</si>
  <si>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</si>
  <si>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</si>
  <si>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</si>
  <si>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</si>
  <si>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</si>
  <si>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</si>
  <si>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</si>
  <si>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</si>
  <si>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</si>
  <si>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</si>
  <si>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</si>
  <si>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</si>
  <si>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</si>
  <si>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</si>
  <si>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</si>
  <si>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</si>
  <si>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</si>
  <si>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</si>
  <si>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</si>
  <si>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</si>
  <si>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</si>
  <si>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</si>
  <si>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</si>
  <si>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</si>
  <si>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</si>
  <si>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</si>
  <si>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</si>
  <si>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</si>
  <si>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</si>
  <si>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</si>
  <si>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</si>
  <si>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</si>
  <si>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</si>
  <si>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</si>
  <si>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</si>
  <si>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</si>
  <si>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</si>
  <si>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</si>
  <si>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</si>
  <si>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</si>
  <si>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</si>
  <si>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</si>
  <si>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</si>
  <si>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</si>
  <si>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</si>
  <si>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</si>
  <si>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</si>
  <si>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</si>
  <si>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</si>
  <si>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</si>
  <si>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</si>
  <si>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</si>
  <si>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</si>
  <si>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</si>
  <si>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</si>
  <si>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</si>
  <si>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</si>
  <si>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</si>
  <si>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</si>
  <si>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</si>
  <si>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</si>
  <si>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</si>
  <si>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</si>
  <si>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</si>
  <si>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</si>
  <si>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</si>
  <si>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</si>
  <si>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</si>
  <si>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</si>
  <si>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</si>
  <si>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</si>
  <si>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</si>
  <si>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</si>
  <si>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</si>
  <si>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</si>
  <si>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</si>
  <si>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</si>
  <si>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</si>
  <si>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</si>
  <si>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</si>
  <si>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</si>
  <si>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</si>
  <si>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</si>
  <si>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</si>
  <si>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</si>
  <si>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</si>
  <si>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</si>
  <si>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</si>
  <si>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</si>
  <si>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</si>
  <si>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</si>
  <si>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</si>
  <si>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</si>
  <si>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</si>
  <si>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</si>
  <si>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</si>
  <si>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</si>
  <si>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</si>
  <si>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</si>
  <si>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</si>
  <si>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</si>
  <si>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</si>
  <si>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</si>
  <si>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</si>
  <si>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</si>
  <si>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</si>
  <si>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</si>
  <si>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</si>
  <si>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</si>
  <si>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</si>
  <si>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</si>
  <si>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</si>
  <si>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</si>
  <si>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</si>
  <si>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</si>
  <si>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</si>
  <si>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</si>
  <si>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</si>
  <si>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</si>
  <si>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</si>
  <si>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</si>
  <si>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</si>
  <si>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</si>
  <si>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</si>
  <si>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</si>
  <si>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</si>
  <si>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</si>
  <si>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</si>
  <si>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</si>
  <si>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</si>
  <si>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</si>
  <si>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</si>
  <si>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</si>
  <si>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</si>
  <si>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</si>
  <si>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</si>
  <si>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</si>
  <si>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</si>
  <si>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</si>
  <si>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</si>
  <si>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</si>
  <si>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</si>
  <si>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</si>
  <si>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</si>
  <si>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</si>
  <si>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</si>
  <si>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</si>
  <si>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</si>
  <si>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</si>
  <si>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</si>
  <si>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</si>
  <si>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</si>
  <si>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</si>
  <si>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</si>
  <si>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</si>
  <si>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</si>
  <si>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</si>
  <si>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</si>
  <si>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</si>
  <si>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</si>
  <si>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</si>
  <si>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</si>
  <si>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</si>
  <si>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</si>
  <si>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</si>
  <si>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</si>
  <si>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</si>
  <si>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</si>
  <si>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</si>
  <si>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</si>
  <si>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</si>
  <si>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</si>
  <si>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</si>
  <si>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</si>
  <si>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</si>
  <si>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</si>
  <si>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</si>
  <si>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</si>
  <si>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</si>
  <si>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</si>
  <si>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</si>
  <si>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</si>
  <si>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</si>
  <si>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</si>
  <si>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</si>
  <si>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</si>
  <si>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</si>
  <si>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</si>
  <si>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</si>
  <si>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</si>
  <si>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</si>
  <si>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</si>
  <si>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</si>
  <si>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</si>
  <si>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</si>
  <si>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</si>
  <si>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</si>
  <si>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</si>
  <si>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</si>
  <si>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</si>
  <si>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</si>
  <si>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</si>
  <si>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</si>
  <si>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</si>
  <si>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</si>
  <si>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</si>
  <si>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</si>
  <si>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</si>
  <si>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</si>
  <si>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</si>
  <si>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</si>
  <si>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</si>
  <si>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</si>
  <si>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</si>
  <si>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</si>
  <si>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</si>
  <si>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</si>
  <si>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</si>
  <si>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</si>
  <si>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</si>
  <si>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</si>
  <si>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</si>
  <si>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</si>
  <si>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</si>
  <si>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</si>
  <si>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</si>
  <si>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</si>
  <si>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</si>
  <si>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</si>
  <si>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</si>
  <si>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</si>
  <si>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</si>
  <si>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</si>
  <si>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</si>
  <si>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</si>
  <si>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</si>
  <si>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</si>
  <si>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</si>
  <si>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</si>
  <si>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</si>
  <si>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</si>
  <si>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</si>
  <si>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</si>
  <si>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</si>
  <si>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</si>
  <si>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</si>
  <si>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</si>
  <si>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</si>
  <si>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</si>
  <si>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</si>
  <si>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</si>
  <si>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</si>
  <si>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</si>
  <si>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</si>
  <si>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</si>
  <si>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</si>
  <si>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</si>
  <si>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</si>
  <si>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</si>
  <si>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</si>
  <si>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</si>
  <si>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</si>
  <si>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</si>
  <si>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</si>
  <si>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</si>
  <si>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</si>
  <si>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</si>
  <si>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</si>
  <si>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</si>
  <si>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</si>
  <si>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</si>
  <si>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</si>
  <si>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</si>
  <si>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</si>
  <si>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</si>
  <si>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</si>
  <si>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</si>
  <si>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</si>
  <si>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</si>
  <si>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</si>
  <si>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</si>
  <si>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</si>
  <si>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</si>
  <si>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</si>
  <si>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</si>
  <si>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</si>
  <si>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</si>
  <si>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</si>
  <si>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</si>
  <si>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</si>
  <si>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</si>
  <si>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</si>
  <si>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</si>
  <si>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</si>
  <si>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</si>
  <si>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</si>
  <si>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</si>
  <si>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</si>
  <si>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</si>
  <si>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</si>
  <si>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</si>
  <si>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</si>
  <si>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</si>
  <si>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</si>
  <si>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</si>
  <si>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</si>
  <si>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</si>
  <si>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</si>
  <si>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</si>
  <si>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</si>
  <si>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</si>
  <si>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</si>
  <si>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</si>
  <si>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</si>
  <si>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</si>
  <si>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</si>
  <si>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</si>
  <si>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</si>
  <si>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</si>
  <si>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</si>
  <si>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</si>
  <si>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</si>
  <si>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</si>
  <si>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</si>
  <si>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</si>
  <si>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</si>
  <si>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</si>
  <si>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</si>
  <si>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</si>
  <si>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</si>
  <si>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</si>
  <si>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</si>
  <si>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</si>
  <si>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</si>
  <si>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</si>
  <si>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</si>
  <si>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</si>
  <si>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</si>
  <si>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</si>
  <si>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</si>
  <si>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</si>
  <si>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</si>
  <si>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</si>
  <si>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</si>
  <si>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</si>
  <si>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</si>
  <si>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</si>
  <si>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</si>
  <si>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</si>
  <si>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</si>
  <si>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</si>
  <si>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</si>
  <si>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</si>
  <si>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</si>
  <si>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</si>
  <si>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</si>
  <si>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</si>
  <si>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</si>
  <si>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</si>
  <si>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</si>
  <si>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</si>
  <si>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</si>
  <si>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</si>
  <si>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</si>
  <si>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</si>
  <si>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</si>
  <si>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</si>
  <si>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</si>
  <si>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</si>
  <si>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</si>
  <si>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</si>
  <si>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</si>
  <si>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</si>
  <si>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</si>
  <si>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</si>
  <si>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</si>
  <si>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</si>
  <si>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</si>
  <si>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</si>
  <si>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</si>
  <si>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</si>
  <si>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</si>
  <si>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</si>
  <si>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</si>
  <si>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</si>
  <si>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</si>
  <si>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</si>
  <si>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</si>
  <si>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</si>
  <si>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</si>
  <si>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</si>
  <si>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</si>
  <si>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</si>
  <si>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</si>
  <si>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</si>
  <si>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</si>
  <si>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</si>
  <si>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</si>
  <si>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</si>
  <si>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</si>
  <si>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</si>
  <si>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</si>
  <si>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</si>
  <si>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</si>
  <si>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</si>
  <si>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</si>
  <si>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</si>
  <si>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</si>
  <si>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</si>
  <si>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</si>
  <si>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</si>
  <si>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</si>
  <si>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</si>
  <si>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</si>
  <si>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</si>
  <si>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</si>
  <si>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</si>
  <si>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</si>
  <si>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</si>
  <si>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</si>
  <si>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</si>
  <si>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</si>
  <si>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</si>
  <si>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</si>
  <si>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</si>
  <si>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</si>
  <si>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</si>
  <si>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</si>
  <si>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</si>
  <si>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</si>
  <si>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</si>
  <si>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</si>
  <si>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</si>
  <si>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</si>
  <si>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</si>
  <si>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</si>
  <si>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</si>
  <si>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</si>
  <si>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</si>
  <si>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</si>
  <si>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</si>
  <si>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</si>
  <si>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</si>
  <si>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</si>
  <si>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</si>
  <si>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</si>
  <si>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</si>
  <si>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</si>
  <si>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</si>
  <si>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</si>
  <si>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</si>
  <si>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</si>
  <si>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</si>
  <si>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</si>
  <si>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</si>
  <si>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</si>
  <si>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</si>
  <si>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</si>
  <si>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</si>
  <si>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</si>
  <si>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</si>
  <si>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</si>
  <si>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</si>
  <si>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</si>
  <si>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</si>
  <si>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</si>
  <si>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</si>
  <si>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</si>
  <si>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</si>
  <si>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</si>
  <si>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</si>
  <si>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</si>
  <si>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</si>
  <si>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</si>
  <si>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</si>
  <si>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</si>
  <si>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</si>
  <si>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</si>
  <si>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</si>
  <si>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</si>
  <si>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</si>
  <si>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</si>
  <si>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</si>
  <si>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</si>
  <si>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</si>
  <si>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</si>
  <si>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</si>
  <si>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</si>
  <si>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</si>
  <si>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</si>
  <si>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</si>
  <si>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</si>
  <si>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</si>
  <si>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</si>
  <si>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</si>
  <si>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</si>
  <si>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</si>
  <si>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</si>
  <si>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</si>
  <si>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</si>
  <si>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</si>
  <si>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</si>
  <si>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</si>
  <si>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</si>
  <si>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</si>
  <si>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</si>
  <si>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</si>
  <si>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</si>
  <si>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</si>
  <si>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</si>
  <si>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</si>
  <si>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</si>
  <si>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</si>
  <si>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</si>
  <si>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</si>
  <si>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</si>
  <si>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</si>
  <si>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</si>
  <si>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</si>
  <si>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</si>
  <si>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</si>
  <si>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</si>
  <si>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</si>
  <si>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</si>
  <si>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</si>
  <si>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</si>
  <si>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</si>
  <si>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</si>
  <si>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</si>
  <si>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</si>
  <si>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</si>
  <si>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</si>
  <si>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</si>
  <si>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</si>
  <si>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</si>
  <si>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</si>
  <si>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</si>
  <si>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</si>
  <si>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</si>
  <si>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</si>
  <si>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</si>
  <si>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</si>
  <si>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</si>
  <si>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</si>
  <si>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</si>
  <si>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Ideal-Tridon Group</t>
  </si>
  <si>
    <t>Extended Mineral Reporting Template (EMRT) for the Clamp Divisions of the Ideal-Tridon Group</t>
  </si>
  <si>
    <t>053795241</t>
  </si>
  <si>
    <t>8100 Tridon Dr, Smyrna TN 37167</t>
  </si>
  <si>
    <t>Barry Nixon</t>
  </si>
  <si>
    <t>bnixon@idealtridon.com</t>
  </si>
  <si>
    <t>615-355-1194</t>
  </si>
  <si>
    <t>Senior product Engineer</t>
  </si>
  <si>
    <t>Chemical used in stainless steel</t>
  </si>
  <si>
    <t>Chemical used in carbon and stainless steel</t>
  </si>
  <si>
    <t>Norilsk Nickel Harjavalta OY</t>
  </si>
  <si>
    <t>Boliden Kokkola Oy</t>
  </si>
  <si>
    <t>Guangyi</t>
  </si>
  <si>
    <t>Eastern Plating</t>
  </si>
  <si>
    <t>Paulo</t>
  </si>
  <si>
    <t>A small amount of cobalt compounds is present in the thin passivate layer of zinc plated parts</t>
  </si>
  <si>
    <t>Zn plate + tri passivate processes (MBO)</t>
  </si>
  <si>
    <t>Ideal relies upon vendors to supply an EMRT</t>
  </si>
  <si>
    <t>https://www.idealtridon.com/mm5/graphics/00000001/literature/COR-PO-1007_Supplier_Manual_03262025.pdf</t>
  </si>
  <si>
    <t>Verbal or written response. We ask our suppliers for their current EMRT.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</si>
</sst>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84">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n-file02\dept\Engineering\Engineering%20Share\Barry%20Nixon\CMRT%20-%20RMI%20EMRT%20Reports\WIP\Eastern%20Plating%20RMI_EMRT_2.0_050125.xlsx" TargetMode="External"/><Relationship Id="rId1" Type="http://schemas.openxmlformats.org/officeDocument/2006/relationships/externalLinkPath" Target="WIP/Eastern%20Plating%20RMI_EMRT_2.0_0501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Revision"/>
      <sheetName val="Definitions"/>
      <sheetName val="Declaration"/>
      <sheetName val="Smelter List"/>
      <sheetName val="Checker"/>
      <sheetName val="Mine List"/>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J4" t="str">
            <v>METAL+Alias</v>
          </cell>
        </row>
        <row r="5">
          <cell r="J5" t="str">
            <v>CobaltAnhui Hanrui New Material Co., Ltd.</v>
          </cell>
        </row>
        <row r="6">
          <cell r="J6" t="str">
            <v>CobaltAttero Recycling Pvt Ltd</v>
          </cell>
        </row>
        <row r="7">
          <cell r="J7" t="str">
            <v>CobaltChemaf Etoile</v>
          </cell>
        </row>
        <row r="8">
          <cell r="J8" t="str">
            <v>CobaltChizhou CN New Materials and Technology Co., Ltd.</v>
          </cell>
        </row>
        <row r="9">
          <cell r="J9" t="str">
            <v>CobaltChizhou Xi’en New Material Technology Co., Ltd.</v>
          </cell>
        </row>
        <row r="10">
          <cell r="J10" t="str">
            <v>CobaltCMOC Kisanfu Mining SARL</v>
          </cell>
        </row>
        <row r="11">
          <cell r="J11" t="str">
            <v>CobaltCOMMUS</v>
          </cell>
        </row>
        <row r="12">
          <cell r="J12" t="str">
            <v>CobaltCompagnie de Tifnout Tiranimine</v>
          </cell>
        </row>
        <row r="13">
          <cell r="J13" t="str">
            <v>CobaltCompagnie Miniere de Musonoie Global SAS</v>
          </cell>
        </row>
        <row r="14">
          <cell r="J14" t="str">
            <v>CobaltCompagnie Minière de Musonoïe Global SAS</v>
          </cell>
        </row>
        <row r="15">
          <cell r="J15" t="str">
            <v>CobaltComplexe hydrométallurgique de Guemassa</v>
          </cell>
        </row>
        <row r="16">
          <cell r="J16" t="str">
            <v>CobaltCoral Bay Nickel Corp.</v>
          </cell>
        </row>
        <row r="17">
          <cell r="J17" t="str">
            <v>CobaltCoral Bay Nickel Corporation (CBNC)</v>
          </cell>
        </row>
        <row r="18">
          <cell r="J18" t="str">
            <v>CobaltCoreMax Corporation</v>
          </cell>
        </row>
        <row r="19">
          <cell r="J19" t="str">
            <v>CobaltCosmo Chemical, Ltd.</v>
          </cell>
        </row>
        <row r="20">
          <cell r="J20" t="str">
            <v>CobaltCosmo EcoChem Co., Ltd.</v>
          </cell>
        </row>
        <row r="21">
          <cell r="J21" t="str">
            <v>CobaltDynatec Madagascar Company</v>
          </cell>
        </row>
        <row r="22">
          <cell r="J22" t="str">
            <v>CobaltEcopro Materials Co., Ltd.</v>
          </cell>
        </row>
        <row r="23">
          <cell r="J23" t="str">
            <v>CobaltEti Bakir A.S</v>
          </cell>
        </row>
        <row r="24">
          <cell r="J24" t="str">
            <v>CobaltEti Bakir A.S</v>
          </cell>
        </row>
        <row r="25">
          <cell r="J25" t="str">
            <v>CobaltEti Bakir A.S</v>
          </cell>
        </row>
        <row r="26">
          <cell r="J26" t="str">
            <v>CobaltExcellen Minerals SARL</v>
          </cell>
        </row>
        <row r="27">
          <cell r="J27" t="str">
            <v>CobaltFairsky Industrial Co., Limited</v>
          </cell>
        </row>
        <row r="28">
          <cell r="J28" t="str">
            <v>CobaltFort Saskatchewan Metals Facility</v>
          </cell>
        </row>
        <row r="29">
          <cell r="J29" t="str">
            <v>CobaltFreeport Kokkola</v>
          </cell>
        </row>
        <row r="30">
          <cell r="J30" t="str">
            <v>CobaltFujian Evergreen New Energy Technology Co.</v>
          </cell>
        </row>
        <row r="31">
          <cell r="J31" t="str">
            <v>CobaltGangzhou Yi Hao Umicore Industry Co.</v>
          </cell>
        </row>
        <row r="32">
          <cell r="J32" t="str">
            <v>CobaltGanzhou Hanrui</v>
          </cell>
        </row>
        <row r="33">
          <cell r="J33" t="str">
            <v>CobaltGanzhou Hanrui New Energy Technology Co., Ltd.</v>
          </cell>
        </row>
        <row r="34">
          <cell r="J34" t="str">
            <v>CobaltGanzhou Highpower Technology Co., Ltd.</v>
          </cell>
        </row>
        <row r="35">
          <cell r="J35" t="str">
            <v>CobaltGanzhou Tengyuan Cobalt New Material Co., Ltd.</v>
          </cell>
        </row>
        <row r="36">
          <cell r="J36" t="str">
            <v>CobaltGem (Jiangsu) Cobalt Industry Co., Ltd.</v>
          </cell>
        </row>
        <row r="37">
          <cell r="J37" t="str">
            <v>CobaltGLC (Laos) Metal Co. Ltd</v>
          </cell>
        </row>
        <row r="38">
          <cell r="J38" t="str">
            <v>CobaltGlencore Nikkelverk Refinery</v>
          </cell>
        </row>
        <row r="39">
          <cell r="J39" t="str">
            <v>CobaltGuangdong Fangyuan New Materials Group Co., Ltd.</v>
          </cell>
        </row>
        <row r="40">
          <cell r="J40" t="str">
            <v>CobaltGuangdong Jiana Energy Technology Co., Ltd.</v>
          </cell>
        </row>
        <row r="41">
          <cell r="J41" t="str">
            <v>CobaltGuangxi CNGR New Energy Science &amp; Technology Co., Ltd.</v>
          </cell>
        </row>
        <row r="42">
          <cell r="J42" t="str">
            <v>CobaltGuangxi Yinyi Advanced Material Co., Ltd.</v>
          </cell>
        </row>
        <row r="43">
          <cell r="J43" t="str">
            <v>CobaltGuizhou CNGR Resource Recycling Industry Development Co., Ltd.</v>
          </cell>
        </row>
        <row r="44">
          <cell r="J44" t="str">
            <v>CobaltGuizhou Red Star Electronic Material Co., Ltd.</v>
          </cell>
        </row>
        <row r="45">
          <cell r="J45" t="str">
            <v>CobaltHarima Refinery</v>
          </cell>
        </row>
        <row r="46">
          <cell r="J46" t="str">
            <v>CobaltHarima Refinery, Sumitomo Metal Mining</v>
          </cell>
        </row>
        <row r="47">
          <cell r="J47" t="str">
            <v>CobaltHefei Rongjie Metal Technology Co., Ltd.</v>
          </cell>
        </row>
        <row r="48">
          <cell r="J48" t="str">
            <v>CobaltHunan Brunp Recycling Technology Co., Ltd.</v>
          </cell>
        </row>
        <row r="49">
          <cell r="J49" t="str">
            <v>CobaltHunan CNGR New Energy Science &amp; Technology Co., Ltd.</v>
          </cell>
        </row>
        <row r="50">
          <cell r="J50" t="str">
            <v>CobaltHunan Hina Advanced Material Co., Ltd.</v>
          </cell>
        </row>
        <row r="51">
          <cell r="J51" t="str">
            <v>CobaltHunan Jinxin New Material Holding Co., Ltd.</v>
          </cell>
        </row>
        <row r="52">
          <cell r="J52" t="str">
            <v>CobaltHunan Jinxin New Materials Co., Ltd.</v>
          </cell>
        </row>
        <row r="53">
          <cell r="J53" t="str">
            <v>CobaltHunan Shiji Yintian New Material Co., Ltd.</v>
          </cell>
        </row>
        <row r="54">
          <cell r="J54" t="str">
            <v>CobaltHunan Yacheng New Energy Co., Ltd.</v>
          </cell>
        </row>
        <row r="55">
          <cell r="J55" t="str">
            <v>CobaltHunan Yacheng New Materials Co., Ltd.</v>
          </cell>
        </row>
        <row r="56">
          <cell r="J56" t="str">
            <v>CobaltHunan Zoomwe New Energy Science &amp; Technology Co., Ltd.</v>
          </cell>
        </row>
        <row r="57">
          <cell r="J57" t="str">
            <v>CobaltICoNiChem</v>
          </cell>
        </row>
        <row r="58">
          <cell r="J58" t="str">
            <v>CobaltImpala Platinum - Base Metal Refinery (BMR)</v>
          </cell>
        </row>
        <row r="59">
          <cell r="J59" t="str">
            <v>CobaltImpala Platinum - Rustenburg Smelter</v>
          </cell>
        </row>
        <row r="60">
          <cell r="J60" t="str">
            <v>CobaltImpala Refineries – Base Metals Refinery (BMR)</v>
          </cell>
        </row>
        <row r="61">
          <cell r="J61" t="str">
            <v>CobaltImpala Rustenburg</v>
          </cell>
        </row>
        <row r="62">
          <cell r="J62" t="str">
            <v>CobaltIncasa S.A.</v>
          </cell>
        </row>
        <row r="63">
          <cell r="J63" t="str">
            <v>CobaltJiana</v>
          </cell>
        </row>
        <row r="64">
          <cell r="J64" t="str">
            <v>CobaltJiangmen Chancsun Umicore Industry Co., Ltd. (JUC)</v>
          </cell>
        </row>
        <row r="65">
          <cell r="J65" t="str">
            <v>CobaltJiangmen Chancsun Umicore Industry Co.,Ltd</v>
          </cell>
        </row>
        <row r="66">
          <cell r="J66" t="str">
            <v>CobaltJiangsu Cobalt Nickel Metal (KLK)</v>
          </cell>
        </row>
        <row r="67">
          <cell r="J67" t="str">
            <v>CobaltJiangsu KLK Cobalt Nickel Metal Co., Ltd.</v>
          </cell>
        </row>
        <row r="68">
          <cell r="J68" t="str">
            <v>CobaltJiangsu Xiongfeng Technology Co., Ltd.</v>
          </cell>
        </row>
        <row r="69">
          <cell r="J69" t="str">
            <v>CobaltJiangxi Jiangwu Cobalt Industrial Co., Ltd.</v>
          </cell>
        </row>
        <row r="70">
          <cell r="J70" t="str">
            <v>CobaltJiangxi Miracle Golden Tiger Cobalt Co. Ltd.</v>
          </cell>
        </row>
        <row r="71">
          <cell r="J71" t="str">
            <v>CobaltJiangxi Rui da Xinnengyuan Technology Co., Ltd.</v>
          </cell>
        </row>
        <row r="72">
          <cell r="J72" t="str">
            <v>CobaltJiangxi Ruida New Energy Technology Co., Ltd.</v>
          </cell>
        </row>
        <row r="73">
          <cell r="J73" t="str">
            <v>CobaltJing Yuan Tungsten Technology Co., Ltd.</v>
          </cell>
        </row>
        <row r="74">
          <cell r="J74" t="str">
            <v>CobaltJingmen GEM Co., Ltd.</v>
          </cell>
        </row>
        <row r="75">
          <cell r="J75" t="str">
            <v>CobaltJSC Kolskaya Mining and Metallurgical Company (Kola MMC)</v>
          </cell>
        </row>
        <row r="76">
          <cell r="J76" t="str">
            <v>CobaltKamoto Copper Company</v>
          </cell>
        </row>
        <row r="77">
          <cell r="J77" t="str">
            <v>CobaltKasombo Minerals (SPRL) - MIKAS Huayou</v>
          </cell>
        </row>
        <row r="78">
          <cell r="J78" t="str">
            <v>CobaltKFM</v>
          </cell>
        </row>
        <row r="79">
          <cell r="J79" t="str">
            <v>CobaltKinsevere</v>
          </cell>
        </row>
        <row r="80">
          <cell r="J80" t="str">
            <v>CobaltKisanfu</v>
          </cell>
        </row>
        <row r="81">
          <cell r="J81" t="str">
            <v>CobaltKisanfu Mining (Kimin)</v>
          </cell>
        </row>
        <row r="82">
          <cell r="J82" t="str">
            <v>CobaltKola Mining and Metallurgical Company</v>
          </cell>
        </row>
        <row r="83">
          <cell r="J83" t="str">
            <v>CobaltKolwezi Tailings (KMT, aka Kingamyambo Musonoi Tailings)</v>
          </cell>
        </row>
        <row r="84">
          <cell r="J84" t="str">
            <v>CobaltLa Compagnie de Traitement des Rejets de Kingamyambo S.A. (Metalkol S.A.)</v>
          </cell>
        </row>
        <row r="85">
          <cell r="J85" t="str">
            <v>CobaltLa Miniere de Kambove</v>
          </cell>
        </row>
        <row r="86">
          <cell r="J86" t="str">
            <v>CobaltLa Miniere de Kasombo</v>
          </cell>
        </row>
        <row r="87">
          <cell r="J87" t="str">
            <v>CobaltLA MINIERE DE KASOMBO SAS</v>
          </cell>
        </row>
        <row r="88">
          <cell r="J88" t="str">
            <v>CobaltLanzhou Jinchuan Advanced Materials Technology Co., Ltd.</v>
          </cell>
        </row>
        <row r="89">
          <cell r="J89" t="str">
            <v>CobaltLianyou Resources Co., Ltd.</v>
          </cell>
        </row>
        <row r="90">
          <cell r="J90" t="str">
            <v>CobaltLLC Vostok</v>
          </cell>
        </row>
        <row r="91">
          <cell r="J91" t="str">
            <v>CobaltLOHUM CLEANTECH PVT LTD</v>
          </cell>
        </row>
        <row r="92">
          <cell r="J92" t="str">
            <v>CobaltLubumbashi (Mine de L’Etoile)</v>
          </cell>
        </row>
        <row r="93">
          <cell r="J93" t="str">
            <v>CobaltLuilu Metallurgical Plant</v>
          </cell>
        </row>
        <row r="94">
          <cell r="J94" t="str">
            <v>CobaltLUILU RESSOURCES SAS</v>
          </cell>
        </row>
        <row r="95">
          <cell r="J95" t="str">
            <v>CobaltMaolian</v>
          </cell>
        </row>
        <row r="96">
          <cell r="J96" t="str">
            <v>CobaltMechema Chemicals (Thailand) Co., Ltd.</v>
          </cell>
        </row>
        <row r="97">
          <cell r="J97" t="str">
            <v>CobaltMechema Chemicals shang-yu</v>
          </cell>
        </row>
        <row r="98">
          <cell r="J98" t="str">
            <v>CobaltMechema Korea, Co., Ltd.</v>
          </cell>
        </row>
        <row r="99">
          <cell r="J99" t="str">
            <v>CobaltMechema Taiwan Plant 1</v>
          </cell>
        </row>
        <row r="100">
          <cell r="J100" t="str">
            <v>CobaltMechema Taiwan Plant 2</v>
          </cell>
        </row>
        <row r="101">
          <cell r="J101" t="str">
            <v>CobaltMETAL MINES SARL</v>
          </cell>
        </row>
        <row r="102">
          <cell r="J102" t="str">
            <v>CobaltMetalkol</v>
          </cell>
        </row>
        <row r="103">
          <cell r="J103" t="str">
            <v>CobaltMIKAS</v>
          </cell>
        </row>
        <row r="104">
          <cell r="J104" t="str">
            <v>CobaltMinara Resources Pty</v>
          </cell>
        </row>
        <row r="105">
          <cell r="J105" t="str">
            <v>CobaltMinara Resources Pty Ltd.</v>
          </cell>
        </row>
        <row r="106">
          <cell r="J106" t="str">
            <v>CobaltMKM - La Miniere de Kalumbwe Myunga</v>
          </cell>
        </row>
        <row r="107">
          <cell r="J107" t="str">
            <v>CobaltMKM - La Minière de Kalumbwe Myunga</v>
          </cell>
        </row>
        <row r="108">
          <cell r="J108" t="str">
            <v>CobaltMMG Kinsevere SARL</v>
          </cell>
        </row>
        <row r="109">
          <cell r="J109" t="str">
            <v>CobaltMurrin Murrin Nickel Cobalt Plant</v>
          </cell>
        </row>
        <row r="110">
          <cell r="J110" t="str">
            <v>CobaltMutanda</v>
          </cell>
        </row>
        <row r="111">
          <cell r="J111" t="str">
            <v>CobaltMutanda Mining SPRL</v>
          </cell>
        </row>
        <row r="112">
          <cell r="J112" t="str">
            <v>CobaltNadezhda Metallurgical Plant (named after B.I. Kolesnikov) of the Polar Division of PJSC MMC Norilsk Nickel</v>
          </cell>
        </row>
        <row r="113">
          <cell r="J113" t="str">
            <v>CobaltNadezhda Metallurgical Plant of MMC Norilsk Nickel's Polar Division</v>
          </cell>
        </row>
        <row r="114">
          <cell r="J114" t="str">
            <v>CobaltNam Viet Cromit Joint Stock Company</v>
          </cell>
        </row>
        <row r="115">
          <cell r="J115" t="str">
            <v>CobaltNan Viet Ferrochrome Co., Ltd.</v>
          </cell>
        </row>
        <row r="116">
          <cell r="J116" t="str">
            <v>CobaltNantong Xinwei</v>
          </cell>
        </row>
        <row r="117">
          <cell r="J117" t="str">
            <v>CobaltNantong Xinwei Nickel Cobalt Technology Development Co., Ltd.</v>
          </cell>
        </row>
        <row r="118">
          <cell r="J118" t="str">
            <v>CobaltNew Era Group Zhejiang Zhongneng Cycle Technology Co., Ltd.</v>
          </cell>
        </row>
        <row r="119">
          <cell r="J119" t="str">
            <v>CobaltNew Providence Metals Marketing Inc.</v>
          </cell>
        </row>
        <row r="120">
          <cell r="J120" t="str">
            <v>CobaltNiihama Nickel and Cobalt Facility</v>
          </cell>
        </row>
        <row r="121">
          <cell r="J121" t="str">
            <v>CobaltNiihama Nickel Refinery</v>
          </cell>
        </row>
        <row r="122">
          <cell r="J122" t="str">
            <v>CobaltNiihama Nickel Refinery, Sumitomo Metal Mining</v>
          </cell>
        </row>
        <row r="123">
          <cell r="J123" t="str">
            <v>CobaltNingbo Yanmen Chemical Co., Ltd.</v>
          </cell>
        </row>
        <row r="124">
          <cell r="J124" t="str">
            <v>CobaltNORILSK NICKEL HARJAVALTA OY</v>
          </cell>
        </row>
        <row r="125">
          <cell r="J125" t="str">
            <v>CobaltPort Colborne Refinery</v>
          </cell>
        </row>
        <row r="126">
          <cell r="J126" t="str">
            <v>CobaltProny Resources New Caledonia</v>
          </cell>
        </row>
        <row r="127">
          <cell r="J127" t="str">
            <v>CobaltPT Halmahera Persada Lygend</v>
          </cell>
        </row>
        <row r="128">
          <cell r="J128" t="str">
            <v>CobaltPT HUAFEI NICKEL COBALT</v>
          </cell>
        </row>
        <row r="129">
          <cell r="J129" t="str">
            <v>CobaltPT HUAYUE NICKEL COBALT</v>
          </cell>
        </row>
        <row r="130">
          <cell r="J130" t="str">
            <v>CobaltPT Mechema Indonesia</v>
          </cell>
        </row>
        <row r="131">
          <cell r="J131" t="str">
            <v>CobaltPT Obi Nickel Cobalt</v>
          </cell>
        </row>
        <row r="132">
          <cell r="J132" t="str">
            <v>CobaltPT QMB New Energy Materials</v>
          </cell>
        </row>
        <row r="133">
          <cell r="J133" t="str">
            <v>CobaltQuzhou Huayou Cobalt New Material Co., Ltd.</v>
          </cell>
        </row>
        <row r="134">
          <cell r="J134" t="str">
            <v>CobaltRuashi</v>
          </cell>
        </row>
        <row r="135">
          <cell r="J135" t="str">
            <v>CobaltRuashi Mining SAS</v>
          </cell>
        </row>
        <row r="136">
          <cell r="J136" t="str">
            <v>CobaltRuiyilu Simple Resources Co., Ltd./ Luilu (Kolwezi)</v>
          </cell>
        </row>
        <row r="137">
          <cell r="J137" t="str">
            <v>CobaltSherritt</v>
          </cell>
        </row>
        <row r="138">
          <cell r="J138" t="str">
            <v>CobaltSichuan Jayson New Energy Technology Co., Ltd.</v>
          </cell>
        </row>
        <row r="139">
          <cell r="J139" t="str">
            <v>CobaltSimple Resources Co., Ltd.</v>
          </cell>
        </row>
        <row r="140">
          <cell r="J140" t="str">
            <v>CobaltSOCIETE MINIERE DU KATANGA (Lupoto Plant)</v>
          </cell>
        </row>
        <row r="141">
          <cell r="J141" t="str">
            <v>CobaltSociete pour le Traitment du Terril de Lubumbashi (STL)</v>
          </cell>
        </row>
        <row r="142">
          <cell r="J142" t="str">
            <v>CobaltSumitomo Metal Mining</v>
          </cell>
        </row>
        <row r="143">
          <cell r="J143" t="str">
            <v>CobaltSungEel HiMetal Co., Ltd.</v>
          </cell>
        </row>
        <row r="144">
          <cell r="J144" t="str">
            <v>CobaltSungEel HiTech Co., Ltd.</v>
          </cell>
        </row>
        <row r="145">
          <cell r="J145" t="str">
            <v>CobaltTaganito HPAL Nickel Corp.</v>
          </cell>
        </row>
        <row r="146">
          <cell r="J146" t="str">
            <v>CobaltTaganito HPAL Nickel Corporation (THPAL)</v>
          </cell>
        </row>
        <row r="147">
          <cell r="J147" t="str">
            <v>CobaltTenke Fungrume Mining (TFM)</v>
          </cell>
        </row>
        <row r="148">
          <cell r="J148" t="str">
            <v>CobaltTenke Fungurume</v>
          </cell>
        </row>
        <row r="149">
          <cell r="J149" t="str">
            <v>CobaltTenke Fungurume Mining SA</v>
          </cell>
        </row>
        <row r="150">
          <cell r="J150" t="str">
            <v>CobaltThe Ambatovy</v>
          </cell>
        </row>
        <row r="151">
          <cell r="J151" t="str">
            <v>CobaltTianjin Maolian Science &amp; Technology Co., Ltd.</v>
          </cell>
        </row>
        <row r="152">
          <cell r="J152" t="str">
            <v>CobaltUmicore Finland Oy</v>
          </cell>
        </row>
        <row r="153">
          <cell r="J153" t="str">
            <v>CobaltUmicore Olen</v>
          </cell>
        </row>
        <row r="154">
          <cell r="J154" t="str">
            <v>CobaltUranus Chemicals</v>
          </cell>
        </row>
        <row r="155">
          <cell r="J155" t="str">
            <v>CobaltVale - Long Harbour Processing Plant (LHPP)</v>
          </cell>
        </row>
        <row r="156">
          <cell r="J156" t="str">
            <v>CobaltVale – Long Harbour Processing Plant (LHPP)</v>
          </cell>
        </row>
        <row r="157">
          <cell r="J157" t="str">
            <v>CobaltVale New Caledonia</v>
          </cell>
        </row>
        <row r="158">
          <cell r="J158" t="str">
            <v>CobaltVale Nouvelle-Caledonie S.A.S</v>
          </cell>
        </row>
        <row r="159">
          <cell r="J159" t="str">
            <v>CobaltVital Materials Plant</v>
          </cell>
        </row>
        <row r="160">
          <cell r="J160" t="str">
            <v>CobaltVital Materials Workshop</v>
          </cell>
        </row>
        <row r="161">
          <cell r="J161" t="str">
            <v>CobaltW&amp;Q Metal Products Co., Limited</v>
          </cell>
        </row>
        <row r="162">
          <cell r="J162" t="str">
            <v>CobaltXiangtan Huacheng Nickel Cobalt New Material Co., Ltd.</v>
          </cell>
        </row>
        <row r="163">
          <cell r="J163" t="str">
            <v>CobaltXiongfeng</v>
          </cell>
        </row>
        <row r="164">
          <cell r="J164" t="str">
            <v>CobaltXTC New Energy Materials (Xiamen) LTD.</v>
          </cell>
        </row>
        <row r="165">
          <cell r="J165" t="str">
            <v>CobaltYichang Brunp Contemporary Amperex Co., Ltd.</v>
          </cell>
        </row>
        <row r="166">
          <cell r="J166" t="str">
            <v>CobaltYichang Yihua-Brunp New Material Co., Ltd.</v>
          </cell>
        </row>
        <row r="167">
          <cell r="J167" t="str">
            <v>CobaltZhejiang Greatpower Cobalt Materials Co., Ltd.</v>
          </cell>
        </row>
        <row r="168">
          <cell r="J168" t="str">
            <v>CobaltZhejiang Huayou Cobalt &amp; Nickel Co., Ltd.</v>
          </cell>
        </row>
        <row r="169">
          <cell r="J169" t="str">
            <v>CobaltZhejiang Huayou Cobalt Co., Ltd.</v>
          </cell>
        </row>
        <row r="170">
          <cell r="J170" t="str">
            <v>CobaltZhejiang Huayou Cobalt Company Limited</v>
          </cell>
        </row>
        <row r="171">
          <cell r="J171" t="str">
            <v>CobaltZhejiang New Era Zhongneng Technology Co., Ltd.</v>
          </cell>
        </row>
        <row r="172">
          <cell r="J172" t="str">
            <v>CobaltZhejiang Zhongjin Greatpower Lithium-Battery Industrial Corporation Co., Ltd.</v>
          </cell>
        </row>
        <row r="173">
          <cell r="J173" t="str">
            <v>CobaltZhuhai Kelixin Metal Materials Co., Ltd.</v>
          </cell>
        </row>
        <row r="174">
          <cell r="J174" t="str">
            <v>CobaltSmelter not listed</v>
          </cell>
        </row>
        <row r="175">
          <cell r="J175" t="str">
            <v>CobaltSmelter not yet identified</v>
          </cell>
        </row>
        <row r="176">
          <cell r="J176" t="str">
            <v>CopperAntucoya</v>
          </cell>
        </row>
        <row r="177">
          <cell r="J177" t="str">
            <v>CopperAtlantic Copper S.A.</v>
          </cell>
        </row>
        <row r="178">
          <cell r="J178" t="str">
            <v>CopperAurubis Bulgaria</v>
          </cell>
        </row>
        <row r="179">
          <cell r="J179" t="str">
            <v>CopperAurubis Hamburg</v>
          </cell>
        </row>
        <row r="180">
          <cell r="J180" t="str">
            <v>CopperAurubis Hamburg AG</v>
          </cell>
        </row>
        <row r="181">
          <cell r="J181" t="str">
            <v>CopperAurubis Olen nv</v>
          </cell>
        </row>
        <row r="182">
          <cell r="J182" t="str">
            <v>CopperAurubis Pirdop</v>
          </cell>
        </row>
        <row r="183">
          <cell r="J183" t="str">
            <v>CopperBagdad</v>
          </cell>
        </row>
        <row r="184">
          <cell r="J184" t="str">
            <v>CopperBirla Group (Hidalco)</v>
          </cell>
        </row>
        <row r="185">
          <cell r="J185" t="str">
            <v>CopperBoliden Harjavalta Oy</v>
          </cell>
        </row>
        <row r="186">
          <cell r="J186" t="str">
            <v>CopperBoliden Ronnskar</v>
          </cell>
        </row>
        <row r="187">
          <cell r="J187" t="str">
            <v>CopperCaserones</v>
          </cell>
        </row>
        <row r="188">
          <cell r="J188" t="str">
            <v>CopperCCR Refinery - Glencore Canada Corporation</v>
          </cell>
        </row>
        <row r="189">
          <cell r="J189" t="str">
            <v>CopperCerro Verde I Leach Pad</v>
          </cell>
        </row>
        <row r="190">
          <cell r="J190" t="str">
            <v>CopperChino (Santa Rita)</v>
          </cell>
        </row>
        <row r="191">
          <cell r="J191" t="str">
            <v>CopperChuquicamata Refinery</v>
          </cell>
        </row>
        <row r="192">
          <cell r="J192" t="str">
            <v>CopperCMOC Kisanfu Mining SARL</v>
          </cell>
        </row>
        <row r="193">
          <cell r="J193" t="str">
            <v>CopperCompagnie Miniere de Musonoie Global SAS</v>
          </cell>
        </row>
        <row r="194">
          <cell r="J194" t="str">
            <v>CopperCopper plant of the Polar Division of PJSC MMC Norilsk Nickel</v>
          </cell>
        </row>
        <row r="195">
          <cell r="J195" t="str">
            <v>CopperCopper Plant Polar Division of MMC Norilsk Nickel</v>
          </cell>
        </row>
        <row r="196">
          <cell r="J196" t="str">
            <v>CopperEl Paso (refinery)</v>
          </cell>
        </row>
        <row r="197">
          <cell r="J197" t="str">
            <v>CopperEl Soldado</v>
          </cell>
        </row>
        <row r="198">
          <cell r="J198" t="str">
            <v>CopperEl Teniente</v>
          </cell>
        </row>
        <row r="199">
          <cell r="J199" t="str">
            <v>CopperEti Bakir A.S</v>
          </cell>
        </row>
        <row r="200">
          <cell r="J200" t="str">
            <v>CopperEti Bakir A.S</v>
          </cell>
        </row>
        <row r="201">
          <cell r="J201" t="str">
            <v>CopperEti Bakir A.S</v>
          </cell>
        </row>
        <row r="202">
          <cell r="J202" t="str">
            <v>CopperExcellen Minerals SARL</v>
          </cell>
        </row>
        <row r="203">
          <cell r="J203" t="str">
            <v>CopperGabriela Mistral (Gaby)</v>
          </cell>
        </row>
        <row r="204">
          <cell r="J204" t="str">
            <v>CopperGlencore Nikkelverk Refinery</v>
          </cell>
        </row>
        <row r="205">
          <cell r="J205" t="str">
            <v>CopperHindalco Industries Ltd - Unit Birla Copper</v>
          </cell>
        </row>
        <row r="206">
          <cell r="J206" t="str">
            <v>CopperImpala Platinum - Base Metal Refinery (BMR)</v>
          </cell>
        </row>
        <row r="207">
          <cell r="J207" t="str">
            <v>CopperImpala Platinum - Rustenburg Smelter</v>
          </cell>
        </row>
        <row r="208">
          <cell r="J208" t="str">
            <v>CopperImpala Platinum Ltd.</v>
          </cell>
        </row>
        <row r="209">
          <cell r="J209" t="str">
            <v>CopperImpala Refineries – Base Metals Refinery (BMR)</v>
          </cell>
        </row>
        <row r="210">
          <cell r="J210" t="str">
            <v>CopperImpala Rustenburg</v>
          </cell>
        </row>
        <row r="211">
          <cell r="J211" t="str">
            <v>CopperJX Nippon Mining &amp; Metals Co., Ltd. Hitachi</v>
          </cell>
        </row>
        <row r="212">
          <cell r="J212" t="str">
            <v>CopperKamoto Copper Company</v>
          </cell>
        </row>
        <row r="213">
          <cell r="J213" t="str">
            <v>CopperKennecott Utah Copper LLC</v>
          </cell>
        </row>
        <row r="214">
          <cell r="J214" t="str">
            <v>CopperKennecott Utah Copper LLC (Rio Tinto Kennecott or RTK)</v>
          </cell>
        </row>
        <row r="215">
          <cell r="J215" t="str">
            <v>CopperKFM</v>
          </cell>
        </row>
        <row r="216">
          <cell r="J216" t="str">
            <v>CopperKGHM Polska Miedz S.A. Oddzial Huta Miedzi, Legnica</v>
          </cell>
        </row>
        <row r="217">
          <cell r="J217" t="str">
            <v>CopperKinsevere Phase 2</v>
          </cell>
        </row>
        <row r="218">
          <cell r="J218" t="str">
            <v>CopperKisanfu</v>
          </cell>
        </row>
        <row r="219">
          <cell r="J219" t="str">
            <v>CopperKisanfu Mining (Kimin)</v>
          </cell>
        </row>
        <row r="220">
          <cell r="J220" t="str">
            <v>CopperKokkola</v>
          </cell>
        </row>
        <row r="221">
          <cell r="J221" t="str">
            <v>CopperKolwezi Tailings (KMT, aka Kingamyambo Musonoi Tailings)</v>
          </cell>
        </row>
        <row r="222">
          <cell r="J222" t="str">
            <v>CopperKyshtym Copper-Electrolytic Plant</v>
          </cell>
        </row>
        <row r="223">
          <cell r="J223" t="str">
            <v>CopperLa Caridad</v>
          </cell>
        </row>
        <row r="224">
          <cell r="J224" t="str">
            <v>CopperLa Compagnie de Traitement des Rejets de Kingamyambo S.A. (Metalkol S.A.)</v>
          </cell>
        </row>
        <row r="225">
          <cell r="J225" t="str">
            <v>CopperLas Ventanas</v>
          </cell>
        </row>
        <row r="226">
          <cell r="J226" t="str">
            <v>CopperLos Bronces</v>
          </cell>
        </row>
        <row r="227">
          <cell r="J227" t="str">
            <v>CopperLS MnM (ONSAN)</v>
          </cell>
        </row>
        <row r="228">
          <cell r="J228" t="str">
            <v>CopperLS MnM Inc.</v>
          </cell>
        </row>
        <row r="229">
          <cell r="J229" t="str">
            <v>CopperLuilu</v>
          </cell>
        </row>
        <row r="230">
          <cell r="J230" t="str">
            <v>CopperLuilu (leach plant)</v>
          </cell>
        </row>
        <row r="231">
          <cell r="J231" t="str">
            <v>CopperLUILU RESSOURCES SAS</v>
          </cell>
        </row>
        <row r="232">
          <cell r="J232" t="str">
            <v>CopperMantos Blancos</v>
          </cell>
        </row>
        <row r="233">
          <cell r="J233" t="str">
            <v>CopperMantoverde</v>
          </cell>
        </row>
        <row r="234">
          <cell r="J234" t="str">
            <v>CopperMetalkol</v>
          </cell>
        </row>
        <row r="235">
          <cell r="J235" t="str">
            <v>CopperMetallo  (Aurubis)</v>
          </cell>
        </row>
        <row r="236">
          <cell r="J236" t="str">
            <v>CopperMiami (SX-EW)</v>
          </cell>
        </row>
        <row r="237">
          <cell r="J237" t="str">
            <v>CopperMichilla</v>
          </cell>
        </row>
        <row r="238">
          <cell r="J238" t="str">
            <v>CopperMina Justa</v>
          </cell>
        </row>
        <row r="239">
          <cell r="J239" t="str">
            <v>CopperMinera Escondida Limitada</v>
          </cell>
        </row>
        <row r="240">
          <cell r="J240" t="str">
            <v>CopperMMG Kinsevere SARL</v>
          </cell>
        </row>
        <row r="241">
          <cell r="J241" t="str">
            <v>CopperMorenci</v>
          </cell>
        </row>
        <row r="242">
          <cell r="J242" t="str">
            <v>CopperMount Isa Mines Limited - Copper Refineries Pty Ltd (Glencore)</v>
          </cell>
        </row>
        <row r="243">
          <cell r="J243" t="str">
            <v>CopperMutanda</v>
          </cell>
        </row>
        <row r="244">
          <cell r="J244" t="str">
            <v>CopperMutanda Mining SPRL</v>
          </cell>
        </row>
        <row r="245">
          <cell r="J245" t="str">
            <v>CopperNadezhda Metallurgical Plant (named after B.I. Kolesnikov) of the Polar Division of PJSC MMC Norilsk Nickel</v>
          </cell>
        </row>
        <row r="246">
          <cell r="J246" t="str">
            <v>CopperNadezhda Metallurgical Plant of MMC Norilsk Nickel's Polar Division</v>
          </cell>
        </row>
        <row r="247">
          <cell r="J247" t="str">
            <v>CopperNKANA COPPER REFINERY - Nkana (Kitwe)</v>
          </cell>
        </row>
        <row r="248">
          <cell r="J248" t="str">
            <v>CopperOlympic Dam</v>
          </cell>
        </row>
        <row r="249">
          <cell r="J249" t="str">
            <v>CopperOnsan Refinery I</v>
          </cell>
        </row>
        <row r="250">
          <cell r="J250" t="str">
            <v>CopperOnsan Refinery II</v>
          </cell>
        </row>
        <row r="251">
          <cell r="J251" t="str">
            <v>CopperRadomiro Tomic</v>
          </cell>
        </row>
        <row r="252">
          <cell r="J252" t="str">
            <v>CopperRuashi II</v>
          </cell>
        </row>
        <row r="253">
          <cell r="J253" t="str">
            <v>CopperRuashi II</v>
          </cell>
        </row>
        <row r="254">
          <cell r="J254" t="str">
            <v>CopperRuashi Mining SAS</v>
          </cell>
        </row>
        <row r="255">
          <cell r="J255" t="str">
            <v>CopperRuashi Mining SAS</v>
          </cell>
        </row>
        <row r="256">
          <cell r="J256" t="str">
            <v>CopperRuiyilu Simple Resources Co., Ltd./ Luilu (Kolwezi)</v>
          </cell>
        </row>
        <row r="257">
          <cell r="J257" t="str">
            <v>CopperSafford &amp; Lone Star</v>
          </cell>
        </row>
        <row r="258">
          <cell r="J258" t="str">
            <v>CopperSaganoseki</v>
          </cell>
        </row>
        <row r="259">
          <cell r="J259" t="str">
            <v>CopperSaganoseki Smelter &amp; Refinery</v>
          </cell>
        </row>
        <row r="260">
          <cell r="J260" t="str">
            <v>CopperSalvador</v>
          </cell>
        </row>
        <row r="261">
          <cell r="J261" t="str">
            <v>CopperSierrita</v>
          </cell>
        </row>
        <row r="262">
          <cell r="J262" t="str">
            <v>CopperSimple Resources Co., Ltd.</v>
          </cell>
        </row>
        <row r="263">
          <cell r="J263" t="str">
            <v>CopperSociedad Minera Cerro Verde S.A.A.</v>
          </cell>
        </row>
        <row r="264">
          <cell r="J264" t="str">
            <v>CopperSOCIETE MINIERE DU KATANGA (Lupoto Plant)</v>
          </cell>
        </row>
        <row r="265">
          <cell r="J265" t="str">
            <v>CopperSociete pour le Traitment du Terril de Lubumbashi (STL)</v>
          </cell>
        </row>
        <row r="266">
          <cell r="J266" t="str">
            <v>CopperTenke Fungurume</v>
          </cell>
        </row>
        <row r="267">
          <cell r="J267" t="str">
            <v>CopperTenke Fungurume Mining SA</v>
          </cell>
        </row>
        <row r="268">
          <cell r="J268" t="str">
            <v>CopperToyo</v>
          </cell>
        </row>
        <row r="269">
          <cell r="J269" t="str">
            <v>CopperToyo Smelter &amp; Refinery, Sumitomo Metal Mining</v>
          </cell>
        </row>
        <row r="270">
          <cell r="J270" t="str">
            <v>CopperTyrone Leach</v>
          </cell>
        </row>
        <row r="271">
          <cell r="J271" t="str">
            <v>CopperVale Copper Cliff Nickel Refinery</v>
          </cell>
        </row>
        <row r="272">
          <cell r="J272" t="str">
            <v>CopperVedanta Limited - Sterlite Copper</v>
          </cell>
        </row>
        <row r="273">
          <cell r="J273" t="str">
            <v>CopperVedanta Limited-Sterlite Copper</v>
          </cell>
        </row>
        <row r="274">
          <cell r="J274" t="str">
            <v>CopperSmelter not listed</v>
          </cell>
        </row>
        <row r="275">
          <cell r="J275" t="str">
            <v>CopperSmelter not yet identified</v>
          </cell>
        </row>
        <row r="276">
          <cell r="J276" t="str">
            <v>GraphiteSmelter not listed</v>
          </cell>
        </row>
        <row r="277">
          <cell r="J277" t="str">
            <v>GraphiteSmelter not yet identified</v>
          </cell>
        </row>
        <row r="278">
          <cell r="J278" t="str">
            <v>LithiumAbazhou Gaoyuan Lithium Battery Material Co., Ltd.</v>
          </cell>
        </row>
        <row r="279">
          <cell r="J279" t="str">
            <v>LithiumAbazhou Gaoyuan Lithium Electric Material Co., Ltd.</v>
          </cell>
        </row>
        <row r="280">
          <cell r="J280" t="str">
            <v>LithiumAlbemarle - Langelsheim Site</v>
          </cell>
        </row>
        <row r="281">
          <cell r="J281" t="str">
            <v>LithiumAlbemarle - Silver Peak Site</v>
          </cell>
        </row>
        <row r="282">
          <cell r="J282" t="str">
            <v>LithiumAlbemarle (La Negra)</v>
          </cell>
        </row>
        <row r="283">
          <cell r="J283" t="str">
            <v>LithiumAlbemarle Sichuan New Material Co. Ltd. (Meishan)</v>
          </cell>
        </row>
        <row r="284">
          <cell r="J284" t="str">
            <v>LithiumArcadium Lithium (Bessemer City)</v>
          </cell>
        </row>
        <row r="285">
          <cell r="J285" t="str">
            <v>LithiumArcadium Lithium (Fenix)</v>
          </cell>
        </row>
        <row r="286">
          <cell r="J286" t="str">
            <v>LithiumAttero Recycling Pvt Ltd</v>
          </cell>
        </row>
        <row r="287">
          <cell r="J287" t="str">
            <v>LithiumCauchari-Olaroz (Exar)</v>
          </cell>
        </row>
        <row r="288">
          <cell r="J288" t="str">
            <v>LithiumChengdu Youngy Lithium Technology Co., Ltd</v>
          </cell>
        </row>
        <row r="289">
          <cell r="J289" t="str">
            <v>LithiumChiZhou CN New Materials and Technology Co., Ltd.</v>
          </cell>
        </row>
        <row r="290">
          <cell r="J290" t="str">
            <v>LithiumGanzhou Miracle Lithium Industrial Co., Ltd.</v>
          </cell>
        </row>
        <row r="291">
          <cell r="J291" t="str">
            <v>LithiumGeneral Lithium</v>
          </cell>
        </row>
        <row r="292">
          <cell r="J292" t="str">
            <v>LithiumGeneral Lithium Corporation</v>
          </cell>
        </row>
        <row r="293">
          <cell r="J293" t="str">
            <v>LithiumGreenbushes Lithium Operation</v>
          </cell>
        </row>
        <row r="294">
          <cell r="J294" t="str">
            <v>LithiumGuizhou Red Star Electronic Material Co., Ltd.</v>
          </cell>
        </row>
        <row r="295">
          <cell r="J295" t="str">
            <v>LithiumGuizhou Redstar Development Dalong Manganese Industry Co., Ltd.</v>
          </cell>
        </row>
        <row r="296">
          <cell r="J296" t="str">
            <v>LithiumHunan Brunp Recycling Technology Co., Ltd.</v>
          </cell>
        </row>
        <row r="297">
          <cell r="J297" t="str">
            <v>LithiumHunan Wuchuang Cycle Technology Co., LTD</v>
          </cell>
        </row>
        <row r="298">
          <cell r="J298" t="str">
            <v>LithiumHunan Wuchuang Recycling Technology Co., Ltd.</v>
          </cell>
        </row>
        <row r="299">
          <cell r="J299" t="str">
            <v>LithiumHunan Yongshan Lithium Co., Ltd.</v>
          </cell>
        </row>
        <row r="300">
          <cell r="J300" t="str">
            <v>LithiumJiangsu Baozong &amp; Baoda Pharmachem Co. Ltd.</v>
          </cell>
        </row>
        <row r="301">
          <cell r="J301" t="str">
            <v>LithiumJiangxi Ganfeng Lithium Co., Ltd.</v>
          </cell>
        </row>
        <row r="302">
          <cell r="J302" t="str">
            <v>LithiumJiangxi Nanshi Lithium Power New Materials Co., Ltd.</v>
          </cell>
        </row>
        <row r="303">
          <cell r="J303" t="str">
            <v>LithiumJiangxi Rui da Xinnengyuan Technology Co., Ltd.</v>
          </cell>
        </row>
        <row r="304">
          <cell r="J304" t="str">
            <v>LithiumJiangxi Ruida New Energy Technology Co., Ltd.</v>
          </cell>
        </row>
        <row r="305">
          <cell r="J305" t="str">
            <v>LithiumJingmen GEM Co., Ltd.</v>
          </cell>
        </row>
        <row r="306">
          <cell r="J306" t="str">
            <v>LithiumKemerton</v>
          </cell>
        </row>
        <row r="307">
          <cell r="J307" t="str">
            <v>LithiumKings Mountain Lithium Plant</v>
          </cell>
        </row>
        <row r="308">
          <cell r="J308" t="str">
            <v>LithiumLa Negra Chemical Plant</v>
          </cell>
        </row>
        <row r="309">
          <cell r="J309" t="str">
            <v>LithiumLa Negra Lithium Carbonate Plant</v>
          </cell>
        </row>
        <row r="310">
          <cell r="J310" t="str">
            <v>LithiumLianhe Chemical Technology(Linhai) Co.,Ltd</v>
          </cell>
        </row>
        <row r="311">
          <cell r="J311" t="str">
            <v>LithiumLivent (Bessemer City)</v>
          </cell>
        </row>
        <row r="312">
          <cell r="J312" t="str">
            <v>LithiumLivent (Fenix)</v>
          </cell>
        </row>
        <row r="313">
          <cell r="J313" t="str">
            <v>LithiumLivent Corporation (Bessemer City)</v>
          </cell>
        </row>
        <row r="314">
          <cell r="J314" t="str">
            <v>LithiumLivent Corporation (Fenix)</v>
          </cell>
        </row>
        <row r="315">
          <cell r="J315" t="str">
            <v>LithiumLongnan Ruihong Technology Co., Ltd.</v>
          </cell>
        </row>
        <row r="316">
          <cell r="J316" t="str">
            <v>LithiumMinera Exar (Ganfeng Lithium-Lithium Americas)</v>
          </cell>
        </row>
        <row r="317">
          <cell r="J317" t="str">
            <v>LithiumMinera Exar S.A.</v>
          </cell>
        </row>
        <row r="318">
          <cell r="J318" t="str">
            <v>LithiumNingdu Ganfeng Lithium Co., Ltd.</v>
          </cell>
        </row>
        <row r="319">
          <cell r="J319" t="str">
            <v>LithiumPT. ChengTok Lithium Indonesia</v>
          </cell>
        </row>
        <row r="320">
          <cell r="J320" t="str">
            <v>LithiumQinghai Dongtai Jinear Lithium Resources Co., Ltd.</v>
          </cell>
        </row>
        <row r="321">
          <cell r="J321" t="str">
            <v>LithiumQinghai Jinaier Lithium Resources Co., Ltd.</v>
          </cell>
        </row>
        <row r="322">
          <cell r="J322" t="str">
            <v>LithiumQinzhou</v>
          </cell>
        </row>
        <row r="323">
          <cell r="J323" t="str">
            <v>LithiumQinzhou Lithium</v>
          </cell>
        </row>
        <row r="324">
          <cell r="J324" t="str">
            <v>LithiumQuannan Ruilong Technology Co., Ltd.</v>
          </cell>
        </row>
        <row r="325">
          <cell r="J325" t="str">
            <v>LithiumSichuan CATH Co., Ltd</v>
          </cell>
        </row>
        <row r="326">
          <cell r="J326" t="str">
            <v>LithiumSichuan Siterui Lithium Industry Co., Ltd.</v>
          </cell>
        </row>
        <row r="327">
          <cell r="J327" t="str">
            <v>LithiumSichuan Zhiyuan Lithium Industries Co., Ltd</v>
          </cell>
        </row>
        <row r="328">
          <cell r="J328" t="str">
            <v>LithiumSociedad Quimica y Minera/SQM Lithium (Salar Del Carmen Plant)</v>
          </cell>
        </row>
        <row r="329">
          <cell r="J329" t="str">
            <v>LithiumSQM Salar S.A.</v>
          </cell>
        </row>
        <row r="330">
          <cell r="J330" t="str">
            <v>LithiumSQM Salar S.A. (Del Carmen Plant)</v>
          </cell>
        </row>
        <row r="331">
          <cell r="J331" t="str">
            <v>LithiumSuining Chengxi Lithium Industries Inc.</v>
          </cell>
        </row>
        <row r="332">
          <cell r="J332" t="str">
            <v>LithiumTianqi</v>
          </cell>
        </row>
        <row r="333">
          <cell r="J333" t="str">
            <v>LithiumTianqi Lithium (Shehong) Co., Ltd.</v>
          </cell>
        </row>
        <row r="334">
          <cell r="J334" t="str">
            <v>LithiumWodgina</v>
          </cell>
        </row>
        <row r="335">
          <cell r="J335" t="str">
            <v>LithiumWodgina</v>
          </cell>
        </row>
        <row r="336">
          <cell r="J336" t="str">
            <v>LithiumWodgina Lithium Mine</v>
          </cell>
        </row>
        <row r="337">
          <cell r="J337" t="str">
            <v>LithiumXinyu</v>
          </cell>
        </row>
        <row r="338">
          <cell r="J338" t="str">
            <v>LithiumYahua</v>
          </cell>
        </row>
        <row r="339">
          <cell r="J339" t="str">
            <v>LithiumYahua Lithium Industry (Ya’an) Co., Ltd.</v>
          </cell>
        </row>
        <row r="340">
          <cell r="J340" t="str">
            <v>LithiumYibin Tianyi Lithium Industry Co., Ltd.</v>
          </cell>
        </row>
        <row r="341">
          <cell r="J341" t="str">
            <v>LithiumZhejiang New Era Zhongneng Technology Co., Ltd.</v>
          </cell>
        </row>
        <row r="342">
          <cell r="J342" t="str">
            <v>LithiumSmelter not listed</v>
          </cell>
        </row>
        <row r="343">
          <cell r="J343" t="str">
            <v>LithiumSmelter not yet identified</v>
          </cell>
        </row>
        <row r="344">
          <cell r="J344" t="str">
            <v>MicaArctic Minerals, LLC</v>
          </cell>
        </row>
        <row r="345">
          <cell r="J345" t="str">
            <v>MicaBaotou Fuguang Trading Co., Ltd. Guyang Branch</v>
          </cell>
        </row>
        <row r="346">
          <cell r="J346" t="str">
            <v>MicaCaolines de Vimianzo, SAU ( aka CAVISA)</v>
          </cell>
        </row>
        <row r="347">
          <cell r="J347" t="str">
            <v>MicaDARUKA INTERNATIONAL</v>
          </cell>
        </row>
        <row r="348">
          <cell r="J348" t="str">
            <v>MicaDARUKA MINCHEM PVT.LTD</v>
          </cell>
        </row>
        <row r="349">
          <cell r="J349" t="str">
            <v>MicaDARUKA MINERALS</v>
          </cell>
        </row>
        <row r="350">
          <cell r="J350" t="str">
            <v>MicaG. K. INTERNATIONAL</v>
          </cell>
        </row>
        <row r="351">
          <cell r="J351" t="str">
            <v>MicaHEBEI LINGSHOU COUNTY ZHONGKE MINERAL POWDER CO., LTD.</v>
          </cell>
        </row>
        <row r="352">
          <cell r="J352" t="str">
            <v>MicaHunan Rongtai New Material Co., Ltd.</v>
          </cell>
        </row>
        <row r="353">
          <cell r="J353" t="str">
            <v>MicaImerys Canada, Inc.</v>
          </cell>
        </row>
        <row r="354">
          <cell r="J354" t="str">
            <v>MicaImerys Mica Kings Mountain, Inc.</v>
          </cell>
        </row>
        <row r="355">
          <cell r="J355" t="str">
            <v>MicaJSC “Sludyanaya Fabrika”</v>
          </cell>
        </row>
        <row r="356">
          <cell r="J356" t="str">
            <v>MicaKehui Mica Co., Ltd.</v>
          </cell>
        </row>
        <row r="357">
          <cell r="J357" t="str">
            <v>MicaLAXIM MINERALS CORPORATION</v>
          </cell>
        </row>
        <row r="358">
          <cell r="J358" t="str">
            <v>MicaLingshou Huajing Mica Co., Ltd.</v>
          </cell>
        </row>
        <row r="359">
          <cell r="J359" t="str">
            <v>MicaLKAB Minerals Oy</v>
          </cell>
        </row>
        <row r="360">
          <cell r="J360" t="str">
            <v>MicaMica Electrical Material (Luhe) Co., Ltd.</v>
          </cell>
        </row>
        <row r="361">
          <cell r="J361" t="str">
            <v>MicaMinerals i Derivats, S.A.</v>
          </cell>
        </row>
        <row r="362">
          <cell r="J362" t="str">
            <v>MicaMK Import Export</v>
          </cell>
        </row>
        <row r="363">
          <cell r="J363" t="str">
            <v>MicaMODI MICA ENTERPRISES</v>
          </cell>
        </row>
        <row r="364">
          <cell r="J364" t="str">
            <v>MicaNanjing Jinyun Mica Ltd.</v>
          </cell>
        </row>
        <row r="365">
          <cell r="J365" t="str">
            <v>MicaPachisia &amp; Co.</v>
          </cell>
        </row>
        <row r="366">
          <cell r="J366" t="str">
            <v>MicaSoutheastern Performance Minerals, LLC</v>
          </cell>
        </row>
        <row r="367">
          <cell r="J367" t="str">
            <v>MicaSUBLIME MICA EXPORTS</v>
          </cell>
        </row>
        <row r="368">
          <cell r="J368" t="str">
            <v>MicaSuper Market Fort Dauphin</v>
          </cell>
        </row>
        <row r="369">
          <cell r="J369" t="str">
            <v>MicaThe Jai Mica Supply Co., PVT Ltd.</v>
          </cell>
        </row>
        <row r="370">
          <cell r="J370" t="str">
            <v>MicaThe JAI Mica Supply Company Limited</v>
          </cell>
        </row>
        <row r="371">
          <cell r="J371" t="str">
            <v>MicaVon Roll Brazil Ltd.</v>
          </cell>
        </row>
        <row r="372">
          <cell r="J372" t="str">
            <v>MicaVON ROLL BRAZIL LTDA</v>
          </cell>
        </row>
        <row r="373">
          <cell r="J373" t="str">
            <v>MicaVon Roll do Brasil Ltda</v>
          </cell>
        </row>
        <row r="374">
          <cell r="J374" t="str">
            <v>MicaYamaguchi Mica</v>
          </cell>
        </row>
        <row r="375">
          <cell r="J375" t="str">
            <v>MicaYamaguchi Mica Co., Ltd. Shinshiro Factory</v>
          </cell>
        </row>
        <row r="376">
          <cell r="J376" t="str">
            <v>MicaYamaguchi Mica Co., Ltd. Toyohashi Factory</v>
          </cell>
        </row>
        <row r="377">
          <cell r="J377" t="str">
            <v>MicaSmelter not listed</v>
          </cell>
        </row>
        <row r="378">
          <cell r="J378" t="str">
            <v>MicaSmelter not yet identified</v>
          </cell>
        </row>
        <row r="379">
          <cell r="J379" t="str">
            <v>NickelAttero Recycling Pvt Ltd</v>
          </cell>
        </row>
        <row r="380">
          <cell r="J380" t="str">
            <v>NickelCoral Bay Nickel Corporation (CBNC)</v>
          </cell>
        </row>
        <row r="381">
          <cell r="J381" t="str">
            <v>NickelCoral Bay Smelter</v>
          </cell>
        </row>
        <row r="382">
          <cell r="J382" t="str">
            <v>NickelDynatec Madagascar Company</v>
          </cell>
        </row>
        <row r="383">
          <cell r="J383" t="str">
            <v>NickelEcopro Materials Co., Ltd.</v>
          </cell>
        </row>
        <row r="384">
          <cell r="J384" t="str">
            <v>NickelFujian Evergreen New Energy Technology Co.</v>
          </cell>
        </row>
        <row r="385">
          <cell r="J385" t="str">
            <v>NickelGuangdong Fangyuan New Materials Group Co., Ltd.</v>
          </cell>
        </row>
        <row r="386">
          <cell r="J386" t="str">
            <v>NickelGuangdong Jiana Energy Technology Co., Ltd.</v>
          </cell>
        </row>
        <row r="387">
          <cell r="J387" t="str">
            <v>NickelGuangxi CNGR New Energy Science &amp; Technology Co., Ltd.</v>
          </cell>
        </row>
        <row r="388">
          <cell r="J388" t="str">
            <v>NickelGuangxi Yinyi Advanced Material Co., Ltd.</v>
          </cell>
        </row>
        <row r="389">
          <cell r="J389" t="str">
            <v>NickelGuizhou CNGR Resource Recycling Industry Development Co., Ltd.</v>
          </cell>
        </row>
        <row r="390">
          <cell r="J390" t="str">
            <v>NickelGuizhou Red Star Electronic Material Co., Ltd.</v>
          </cell>
        </row>
        <row r="391">
          <cell r="J391" t="str">
            <v>NickelHarima Refinery</v>
          </cell>
        </row>
        <row r="392">
          <cell r="J392" t="str">
            <v>NickelHarima Refinery, Sumitomo Metal Mining</v>
          </cell>
        </row>
        <row r="393">
          <cell r="J393" t="str">
            <v>NickelHunan Brunp Recycling Technology Co., Ltd.</v>
          </cell>
        </row>
        <row r="394">
          <cell r="J394" t="str">
            <v>NickelHunan CNGR New Energy Science &amp; Technology Co., Ltd.</v>
          </cell>
        </row>
        <row r="395">
          <cell r="J395" t="str">
            <v>NickelHyuga Smelting Co., Ltd.</v>
          </cell>
        </row>
        <row r="396">
          <cell r="J396" t="str">
            <v>NickelIconiChem</v>
          </cell>
        </row>
        <row r="397">
          <cell r="J397" t="str">
            <v>NickelImpala Platinum - Base Metal Refinery (BMR)</v>
          </cell>
        </row>
        <row r="398">
          <cell r="J398" t="str">
            <v>NickelImpala Platinum - Rustenburg Smelter</v>
          </cell>
        </row>
        <row r="399">
          <cell r="J399" t="str">
            <v>NickelImpala Refineries – Base Metals Refinery (BMR)</v>
          </cell>
        </row>
        <row r="400">
          <cell r="J400" t="str">
            <v>NickelImpala Rustenburg</v>
          </cell>
        </row>
        <row r="401">
          <cell r="J401" t="str">
            <v>NickelJiangmen Chancsun Umicore Industry Co., Ltd. (JUC)</v>
          </cell>
        </row>
        <row r="402">
          <cell r="J402" t="str">
            <v>NickelJiangmen Chancsun Umicore Industry Co.,Ltd</v>
          </cell>
        </row>
        <row r="403">
          <cell r="J403" t="str">
            <v>NickelJiangxi Miracle Golden Tiger Cobalt Co. Ltd.</v>
          </cell>
        </row>
        <row r="404">
          <cell r="J404" t="str">
            <v>NickelJiangxi Rui da Xinnengyuan Technology Co., Ltd.</v>
          </cell>
        </row>
        <row r="405">
          <cell r="J405" t="str">
            <v>NickelJiangxi Ruida</v>
          </cell>
        </row>
        <row r="406">
          <cell r="J406" t="str">
            <v>NickelJiangxi Ruida New Energy Technology Co., Ltd.</v>
          </cell>
        </row>
        <row r="407">
          <cell r="J407" t="str">
            <v>NickelJoint-Stock Company Kola Mining and Metallurgical Company (JSC Kola MMC)</v>
          </cell>
        </row>
        <row r="408">
          <cell r="J408" t="str">
            <v>NickelLOHUM CLEANTECH PVT LTD</v>
          </cell>
        </row>
        <row r="409">
          <cell r="J409" t="str">
            <v>NickelMinara Resources Pty</v>
          </cell>
        </row>
        <row r="410">
          <cell r="J410" t="str">
            <v>NickelMinara Resources Pty Ltd.</v>
          </cell>
        </row>
        <row r="411">
          <cell r="J411" t="str">
            <v>NickelMurrin Murrin Nickel Cobalt Plant</v>
          </cell>
        </row>
        <row r="412">
          <cell r="J412" t="str">
            <v>NickelNadezhda Metallurgical Plant (named after B.I. Kolesnikov) of the Polar Division of PJSC MMC Norilsk Nickel</v>
          </cell>
        </row>
        <row r="413">
          <cell r="J413" t="str">
            <v>NickelNadezhda Metallurgical Plant of MMC Norilsk Nickel's Polar Division</v>
          </cell>
        </row>
        <row r="414">
          <cell r="J414" t="str">
            <v>NickelNiihama Nickel Refinery</v>
          </cell>
        </row>
        <row r="415">
          <cell r="J415" t="str">
            <v>NickelNiihama Nickel Refinery, Sumitomo Metal Mining</v>
          </cell>
        </row>
        <row r="416">
          <cell r="J416" t="str">
            <v>NickelNorilsk Harjavalta</v>
          </cell>
        </row>
        <row r="417">
          <cell r="J417" t="str">
            <v>NickelNORILSK NICKEL HARJAVALTA OY</v>
          </cell>
        </row>
        <row r="418">
          <cell r="J418" t="str">
            <v>NickelPT DEBONAIR NICKEL INDONESIA</v>
          </cell>
        </row>
        <row r="419">
          <cell r="J419" t="str">
            <v>NickelPT DEBONAIR NICKEL INDONESIA</v>
          </cell>
        </row>
        <row r="420">
          <cell r="J420" t="str">
            <v>NickelPT Halmahera Persada Lygend</v>
          </cell>
        </row>
        <row r="421">
          <cell r="J421" t="str">
            <v>NickelPT HUAFEI NICKEL COBALT</v>
          </cell>
        </row>
        <row r="422">
          <cell r="J422" t="str">
            <v>NickelPT HUAYUE NICKEL COBALT</v>
          </cell>
        </row>
        <row r="423">
          <cell r="J423" t="str">
            <v>NickelPT Obi Nickel Cobalt</v>
          </cell>
        </row>
        <row r="424">
          <cell r="J424" t="str">
            <v>NickelPT QMB New Energy Materials</v>
          </cell>
        </row>
        <row r="425">
          <cell r="J425" t="str">
            <v>NickelPT Zhongtsing New Energy</v>
          </cell>
        </row>
        <row r="426">
          <cell r="J426" t="str">
            <v>NickelPT. Infei Metal Industry</v>
          </cell>
        </row>
        <row r="427">
          <cell r="J427" t="str">
            <v>NickelPT. Westrong Metal Industry</v>
          </cell>
        </row>
        <row r="428">
          <cell r="J428" t="str">
            <v>NickelPT.NADESICO NICKEL INDUSTRY</v>
          </cell>
        </row>
        <row r="429">
          <cell r="J429" t="str">
            <v>NickelTaganito HPAL Nickel Corp.</v>
          </cell>
        </row>
        <row r="430">
          <cell r="J430" t="str">
            <v>NickelTaganito HPAL Nickel Corp.</v>
          </cell>
        </row>
        <row r="431">
          <cell r="J431" t="str">
            <v>NickelTaganito HPAL Nickel Corporation (THPAL)</v>
          </cell>
        </row>
        <row r="432">
          <cell r="J432" t="str">
            <v>NickelTaganito HPAL Nickel Corporation (THPAL)</v>
          </cell>
        </row>
        <row r="433">
          <cell r="J433" t="str">
            <v>NickelUmicore Finland Oy</v>
          </cell>
        </row>
        <row r="434">
          <cell r="J434" t="str">
            <v>NickelUmicore Olen</v>
          </cell>
        </row>
        <row r="435">
          <cell r="J435" t="str">
            <v>NickelSmelter not listed</v>
          </cell>
        </row>
        <row r="436">
          <cell r="J436" t="str">
            <v>NickelSmelter not yet identified</v>
          </cell>
        </row>
      </sheetData>
      <sheetData sheetId="9" refreshError="1"/>
      <sheetData sheetId="10" refreshError="1"/>
      <sheetData sheetId="11">
        <row r="1">
          <cell r="B1" t="str">
            <v>State / Province Name</v>
          </cell>
          <cell r="C1" t="str">
            <v>Matching 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idealtridon.com/mm5/graphics/00000001/literature/COR-PO-1007_Supplier_Manual_03262025.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87"/>
      <c r="B2" s="1" t="s">
        <v>1</v>
      </c>
      <c r="C2" s="2"/>
      <c r="D2" s="146"/>
      <c r="E2" s="2"/>
      <c r="F2" s="2"/>
      <c r="G2" s="24"/>
    </row>
    <row r="3" spans="1:7">
      <c r="A3" s="387"/>
      <c r="B3" s="2" t="s">
        <v>2</v>
      </c>
      <c r="C3" s="1"/>
      <c r="D3" s="147"/>
      <c r="E3" s="2"/>
      <c r="F3" s="1"/>
      <c r="G3" s="24"/>
    </row>
    <row r="4" spans="1:7" ht="15">
      <c r="A4" s="387"/>
      <c r="B4" s="183" t="s">
        <v>3</v>
      </c>
      <c r="C4" s="184"/>
      <c r="D4" s="185"/>
      <c r="E4" s="2"/>
      <c r="F4" s="184"/>
      <c r="G4" s="24"/>
    </row>
    <row r="5" spans="1:7">
      <c r="A5" s="387"/>
      <c r="B5" s="189" t="s">
        <v>4</v>
      </c>
      <c r="C5" s="186"/>
      <c r="D5" s="187"/>
      <c r="E5" s="2"/>
      <c r="F5" s="186"/>
      <c r="G5" s="24"/>
    </row>
    <row r="6" spans="1:7">
      <c r="A6" s="387"/>
      <c r="B6" s="2"/>
      <c r="C6" s="2"/>
      <c r="D6" s="146"/>
      <c r="E6" s="2"/>
      <c r="F6" s="2"/>
      <c r="G6" s="24"/>
    </row>
    <row r="7" spans="1:7">
      <c r="A7" s="387"/>
      <c r="B7" s="2"/>
      <c r="C7" s="2"/>
      <c r="D7" s="146"/>
      <c r="E7" s="2"/>
      <c r="F7" s="2"/>
      <c r="G7" s="24"/>
    </row>
    <row r="8" spans="1:7">
      <c r="A8" s="387"/>
      <c r="B8" s="2"/>
      <c r="C8" s="2"/>
      <c r="D8" s="146"/>
      <c r="E8" s="2"/>
      <c r="F8" s="2"/>
      <c r="G8" s="24"/>
    </row>
    <row r="9" spans="1:7" ht="20.25" customHeight="1">
      <c r="A9" s="387"/>
      <c r="B9" s="389" t="s">
        <v>5</v>
      </c>
      <c r="C9" s="389"/>
      <c r="D9" s="389"/>
      <c r="E9" s="389"/>
      <c r="F9" s="389"/>
      <c r="G9" s="24"/>
    </row>
    <row r="10" spans="1:7" ht="27" customHeight="1">
      <c r="A10" s="387"/>
      <c r="B10" s="390" t="s">
        <v>6</v>
      </c>
      <c r="C10" s="390"/>
      <c r="D10" s="390"/>
      <c r="E10" s="390"/>
      <c r="F10" s="390"/>
      <c r="G10" s="24"/>
    </row>
    <row r="11" spans="1:7" ht="82.5" customHeight="1">
      <c r="A11" s="387"/>
      <c r="B11" s="391"/>
      <c r="C11" s="391"/>
      <c r="D11" s="391"/>
      <c r="E11" s="391"/>
      <c r="F11" s="391"/>
      <c r="G11" s="24"/>
    </row>
    <row r="12" spans="1:7" ht="22.5">
      <c r="A12" s="387"/>
      <c r="B12" s="173" t="s">
        <v>7</v>
      </c>
      <c r="C12" s="174" t="s">
        <v>8</v>
      </c>
      <c r="D12" s="175" t="s">
        <v>9</v>
      </c>
      <c r="E12" s="174" t="s">
        <v>10</v>
      </c>
      <c r="F12" s="174" t="s">
        <v>11</v>
      </c>
      <c r="G12" s="24"/>
    </row>
    <row r="13" spans="1:7" ht="67.5">
      <c r="A13" s="387"/>
      <c r="B13" s="287">
        <v>1</v>
      </c>
      <c r="C13" s="225" t="s">
        <v>12</v>
      </c>
      <c r="D13" s="226">
        <v>44489</v>
      </c>
      <c r="E13" s="225" t="s">
        <v>12182</v>
      </c>
      <c r="F13" s="227" t="s">
        <v>12191</v>
      </c>
      <c r="G13" s="24"/>
    </row>
    <row r="14" spans="1:7" ht="67.5">
      <c r="A14" s="387"/>
      <c r="B14" s="224">
        <v>1.01</v>
      </c>
      <c r="C14" s="225" t="s">
        <v>12</v>
      </c>
      <c r="D14" s="226">
        <v>44523</v>
      </c>
      <c r="E14" s="225" t="s">
        <v>12183</v>
      </c>
      <c r="F14" s="227" t="s">
        <v>12191</v>
      </c>
      <c r="G14" s="24"/>
    </row>
    <row r="15" spans="1:7" ht="67.5">
      <c r="A15" s="387"/>
      <c r="B15" s="224">
        <v>1.02</v>
      </c>
      <c r="C15" s="225" t="s">
        <v>12</v>
      </c>
      <c r="D15" s="226">
        <v>44553</v>
      </c>
      <c r="E15" s="225" t="s">
        <v>12184</v>
      </c>
      <c r="F15" s="227" t="s">
        <v>12191</v>
      </c>
      <c r="G15" s="24"/>
    </row>
    <row r="16" spans="1:7" ht="90">
      <c r="A16" s="387"/>
      <c r="B16" s="224">
        <v>1.1000000000000001</v>
      </c>
      <c r="C16" s="225" t="s">
        <v>12</v>
      </c>
      <c r="D16" s="226">
        <v>44848</v>
      </c>
      <c r="E16" s="225" t="s">
        <v>12185</v>
      </c>
      <c r="F16" s="227" t="s">
        <v>12192</v>
      </c>
      <c r="G16" s="24"/>
    </row>
    <row r="17" spans="1:7" ht="56.25">
      <c r="A17" s="387"/>
      <c r="B17" s="224">
        <v>1.1100000000000001</v>
      </c>
      <c r="C17" s="225" t="s">
        <v>12</v>
      </c>
      <c r="D17" s="226">
        <v>44869</v>
      </c>
      <c r="E17" s="225" t="s">
        <v>12186</v>
      </c>
      <c r="F17" s="227" t="s">
        <v>12192</v>
      </c>
      <c r="G17" s="24"/>
    </row>
    <row r="18" spans="1:7" ht="56.25">
      <c r="A18" s="387"/>
      <c r="B18" s="224">
        <v>1.2</v>
      </c>
      <c r="C18" s="225" t="s">
        <v>12</v>
      </c>
      <c r="D18" s="226">
        <v>45058</v>
      </c>
      <c r="E18" s="225" t="s">
        <v>12235</v>
      </c>
      <c r="F18" s="227" t="s">
        <v>12193</v>
      </c>
      <c r="G18" s="24"/>
    </row>
    <row r="19" spans="1:7" ht="56.25">
      <c r="A19" s="387"/>
      <c r="B19" s="224">
        <v>1.3</v>
      </c>
      <c r="C19" s="225" t="s">
        <v>12</v>
      </c>
      <c r="D19" s="226">
        <v>45408</v>
      </c>
      <c r="E19" s="288" t="s">
        <v>18595</v>
      </c>
      <c r="F19" s="227" t="s">
        <v>12236</v>
      </c>
      <c r="G19" s="24"/>
    </row>
    <row r="20" spans="1:7" ht="56.25">
      <c r="A20" s="387"/>
      <c r="B20" s="293" t="s">
        <v>18598</v>
      </c>
      <c r="C20" s="225" t="s">
        <v>12</v>
      </c>
      <c r="D20" s="226">
        <v>45772</v>
      </c>
      <c r="E20" s="288" t="s">
        <v>19154</v>
      </c>
      <c r="F20" s="227" t="s">
        <v>19278</v>
      </c>
      <c r="G20" s="24"/>
    </row>
    <row r="21" spans="1:7" ht="13.5" thickBot="1">
      <c r="A21" s="388"/>
      <c r="B21" s="392" t="str">
        <f ca="1">OFFSET(L!$C$1,MATCH("General"&amp;"Cpy",L!$A:$A,0)-1,SL,,)</f>
        <v>© 2025 Responsible Minerals Initiative. All rights reserved.</v>
      </c>
      <c r="C21" s="392"/>
      <c r="D21" s="392"/>
      <c r="E21" s="392"/>
      <c r="F21" s="392"/>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393"/>
      <c r="B1" s="394"/>
      <c r="C1" s="394"/>
      <c r="D1" s="395"/>
    </row>
    <row r="2" spans="1:8" ht="15">
      <c r="A2" s="176"/>
      <c r="B2" s="177" t="str">
        <f ca="1">OFFSET(L!$C$1,MATCH("Definitions"&amp;ADDRESS(ROW(),COLUMN(),4),L!$A:$A,0)-1,SL,,)</f>
        <v>ITEM</v>
      </c>
      <c r="C2" s="177" t="str">
        <f ca="1">OFFSET(L!$C$1,MATCH("Definitions"&amp;ADDRESS(ROW(),COLUMN(),4),L!$A:$A,0)-1,SL,,)</f>
        <v>DEFINITION</v>
      </c>
      <c r="D2" s="397"/>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97"/>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397"/>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7"/>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397"/>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97"/>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397"/>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397"/>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397"/>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397"/>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397"/>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397"/>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397"/>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397"/>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397"/>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397"/>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397"/>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397"/>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397"/>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397"/>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397"/>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7"/>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397"/>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397"/>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397"/>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397"/>
      <c r="E27" s="179"/>
    </row>
    <row r="28" spans="1:5" ht="15">
      <c r="A28" s="176"/>
      <c r="B28" s="399" t="str">
        <f ca="1">OFFSET(L!$C$1,MATCH("Definitions"&amp;ADDRESS(ROW(),COLUMN(),4),L!$A:$A,0)-1,SL,,)</f>
        <v>* Please consult the EMRT Completion Guide for additional details on primary and secondary sources for this mineral.</v>
      </c>
      <c r="C28" s="399"/>
      <c r="D28" s="397"/>
      <c r="E28" s="179"/>
    </row>
    <row r="29" spans="1:5" ht="15">
      <c r="A29" s="176"/>
      <c r="B29" s="396" t="str">
        <f ca="1">OFFSET(L!$C$1,MATCH("General"&amp;"Cpy",L!$A:$A,0)-1,SL,,)</f>
        <v>© 2025 Responsible Minerals Initiative. All rights reserved.</v>
      </c>
      <c r="C29" s="396"/>
      <c r="D29" s="397"/>
      <c r="E29" s="179"/>
    </row>
    <row r="30" spans="1:5" ht="13.5" thickBot="1">
      <c r="A30" s="180"/>
      <c r="B30" s="181"/>
      <c r="C30" s="181"/>
      <c r="D30" s="398"/>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85" zoomScaleNormal="85" workbookViewId="0">
      <selection activeCell="E3" sqref="E3:I3"/>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37"/>
      <c r="B1" s="438"/>
      <c r="C1" s="438"/>
      <c r="D1" s="438"/>
      <c r="E1" s="438"/>
      <c r="F1" s="438"/>
      <c r="G1" s="438"/>
      <c r="H1" s="438"/>
      <c r="I1" s="438"/>
      <c r="J1" s="438"/>
      <c r="K1" s="439"/>
      <c r="L1" s="102"/>
      <c r="P1" s="2"/>
      <c r="Q1" s="2"/>
      <c r="R1" s="2"/>
      <c r="S1" s="2"/>
      <c r="T1" s="2"/>
      <c r="U1" s="2"/>
      <c r="V1" s="2"/>
      <c r="W1" s="2"/>
      <c r="X1" s="2"/>
      <c r="Y1" s="2"/>
      <c r="Z1" s="2"/>
      <c r="AA1" s="2"/>
      <c r="AB1" s="2"/>
      <c r="AC1" s="2"/>
      <c r="AD1" s="2"/>
      <c r="AE1" s="2"/>
      <c r="AF1" s="2"/>
      <c r="AG1" s="2"/>
      <c r="AH1" s="2"/>
    </row>
    <row r="2" spans="1:34" ht="81.75" customHeight="1">
      <c r="A2" s="27"/>
      <c r="B2" s="283"/>
      <c r="C2" s="28"/>
      <c r="D2" s="440" t="str">
        <f ca="1">OFFSET(L!$C$1,MATCH("Declaration"&amp;ADDRESS(ROW(),COLUMN(),4),L!$A:$A,0)-1,SL,,)</f>
        <v>Extended Mineral Reporting Template (EMRT)</v>
      </c>
      <c r="E2" s="441"/>
      <c r="F2" s="441"/>
      <c r="G2" s="441"/>
      <c r="H2" s="441"/>
      <c r="I2" s="441"/>
      <c r="J2" s="442"/>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1"/>
      <c r="F3" s="422"/>
      <c r="G3" s="422"/>
      <c r="H3" s="422"/>
      <c r="I3" s="422"/>
      <c r="J3" s="190" t="s">
        <v>19342</v>
      </c>
      <c r="K3" s="29"/>
      <c r="L3" s="102"/>
      <c r="P3" s="38">
        <f>MATCH($D$3,LN,0)</f>
        <v>1</v>
      </c>
    </row>
    <row r="4" spans="1:34" ht="15.75">
      <c r="A4" s="27"/>
      <c r="B4" s="446" t="str">
        <f ca="1">OFFSET(L!$C$1,MATCH("Declaration"&amp;ADDRESS(ROW(),COLUMN(),4),L!$A:$A,0)-1,SL,,)</f>
        <v>The purpose of this document is to collect sourcing information on below minerals.</v>
      </c>
      <c r="C4" s="446"/>
      <c r="D4" s="446"/>
      <c r="E4" s="446"/>
      <c r="F4" s="446"/>
      <c r="G4" s="446"/>
      <c r="H4" s="446"/>
      <c r="I4" s="450" t="str">
        <f ca="1">OFFSET(L!$C$1,MATCH("Declaration"&amp;ADDRESS(ROW(),COLUMN(),4),L!$A:$A,0)-1,SL,,)</f>
        <v>Link to Terms &amp; Conditions</v>
      </c>
      <c r="J4" s="450"/>
      <c r="K4" s="29"/>
      <c r="L4" s="104"/>
      <c r="P4" s="2"/>
      <c r="Q4" s="2"/>
      <c r="R4" s="2"/>
      <c r="S4" s="2"/>
      <c r="T4" s="2"/>
      <c r="U4" s="2"/>
      <c r="V4" s="2"/>
      <c r="W4" s="2"/>
      <c r="X4" s="2"/>
      <c r="Y4" s="2"/>
      <c r="Z4" s="2"/>
      <c r="AA4" s="2"/>
      <c r="AB4" s="2"/>
      <c r="AC4" s="2"/>
      <c r="AD4" s="2"/>
      <c r="AE4" s="2"/>
      <c r="AF4" s="2"/>
      <c r="AG4" s="2"/>
      <c r="AH4" s="2"/>
    </row>
    <row r="5" spans="1:34" ht="15">
      <c r="A5" s="125" t="str">
        <f>LEFT(D9,1)</f>
        <v>C</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29"/>
      <c r="L6" s="104" t="s">
        <v>18</v>
      </c>
      <c r="P6" s="2"/>
      <c r="Q6" s="2"/>
      <c r="R6" s="2"/>
      <c r="S6" s="2"/>
      <c r="T6" s="2"/>
      <c r="U6" s="2"/>
      <c r="V6" s="2"/>
      <c r="W6" s="2"/>
      <c r="X6" s="2"/>
      <c r="Y6" s="2"/>
      <c r="Z6" s="2"/>
      <c r="AA6" s="2"/>
      <c r="AB6" s="2"/>
      <c r="AC6" s="2"/>
      <c r="AD6" s="2"/>
      <c r="AE6" s="2"/>
      <c r="AF6" s="2"/>
      <c r="AG6" s="2"/>
      <c r="AH6" s="2"/>
    </row>
    <row r="7" spans="1:34" ht="15.75">
      <c r="A7" s="27"/>
      <c r="B7" s="451" t="str">
        <f ca="1">OFFSET(L!$C$1,MATCH("Declaration"&amp;ADDRESS(ROW(),COLUMN(),4),L!$A:$A,0)-1,SL,,)</f>
        <v>Company Information</v>
      </c>
      <c r="C7" s="451"/>
      <c r="D7" s="451"/>
      <c r="E7" s="451"/>
      <c r="F7" s="451"/>
      <c r="G7" s="451"/>
      <c r="H7" s="451"/>
      <c r="I7" s="451"/>
      <c r="J7" s="451"/>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43" t="s">
        <v>20051</v>
      </c>
      <c r="E8" s="444"/>
      <c r="F8" s="444"/>
      <c r="G8" s="444"/>
      <c r="H8" s="444"/>
      <c r="I8" s="444"/>
      <c r="J8" s="445"/>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27" t="s">
        <v>21</v>
      </c>
      <c r="E9" s="428"/>
      <c r="F9" s="428"/>
      <c r="G9" s="429"/>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2" t="str">
        <f ca="1">OFFSET(L!$C$1,MATCH("Declaration"&amp;ADDRESS(ROW(),COLUMN(),4)&amp;LEFT($D$9,1),L!$A:$A,0)-1,SL,,)</f>
        <v>Description of Scope: (*)</v>
      </c>
      <c r="C10" s="112"/>
      <c r="D10" s="447" t="s">
        <v>20052</v>
      </c>
      <c r="E10" s="448"/>
      <c r="F10" s="448"/>
      <c r="G10" s="448"/>
      <c r="H10" s="448"/>
      <c r="I10" s="448"/>
      <c r="J10" s="449"/>
      <c r="K10" s="29"/>
      <c r="L10" s="104"/>
      <c r="Q10" s="2"/>
      <c r="R10" s="2"/>
      <c r="S10" s="2"/>
      <c r="T10" s="2"/>
      <c r="U10" s="2"/>
      <c r="V10" s="2"/>
      <c r="W10" s="2"/>
      <c r="X10" s="2"/>
      <c r="Y10" s="2"/>
      <c r="Z10" s="2"/>
      <c r="AA10" s="2"/>
      <c r="AB10" s="2"/>
      <c r="AC10" s="2"/>
      <c r="AD10" s="2"/>
      <c r="AE10" s="2"/>
      <c r="AF10" s="2"/>
      <c r="AG10" s="2"/>
      <c r="AH10" s="2"/>
    </row>
    <row r="11" spans="1:34" ht="15.75">
      <c r="A11" s="31"/>
      <c r="B11" s="453"/>
      <c r="C11" s="112"/>
      <c r="D11" s="454" t="str">
        <f ca="1">IF(D9=Q9,OFFSET(L!$C$1,MATCH("Declaration"&amp;ADDRESS(ROW(),COLUMN(),4),L!$A:$A,0)-1,SL,,),"")</f>
        <v/>
      </c>
      <c r="E11" s="455"/>
      <c r="F11" s="455"/>
      <c r="G11" s="455"/>
      <c r="H11" s="455"/>
      <c r="I11" s="455"/>
      <c r="J11" s="456"/>
      <c r="K11" s="29"/>
      <c r="L11" s="104"/>
      <c r="Q11" s="2"/>
      <c r="R11" s="2"/>
      <c r="S11" s="2"/>
      <c r="T11" s="2"/>
      <c r="U11" s="2"/>
      <c r="V11" s="2"/>
      <c r="W11" s="2"/>
      <c r="X11" s="2"/>
      <c r="Y11" s="2"/>
      <c r="Z11" s="2"/>
      <c r="AA11" s="368" t="s">
        <v>19145</v>
      </c>
      <c r="AB11" s="2"/>
      <c r="AC11" s="2"/>
      <c r="AD11" s="2"/>
      <c r="AE11" s="2"/>
      <c r="AF11" s="2"/>
      <c r="AG11" s="2"/>
      <c r="AH11" s="2"/>
    </row>
    <row r="12" spans="1:34" ht="15.75">
      <c r="A12" s="31"/>
      <c r="B12" s="457" t="str">
        <f ca="1">OFFSET(L!$C$1,MATCH("Declaration"&amp;ADDRESS(ROW(),COLUMN(),4),L!$A:$A,0)-1,SL,,)</f>
        <v>Select Minerals/Metals in Scope (*):</v>
      </c>
      <c r="C12" s="112"/>
      <c r="D12" s="372" t="s">
        <v>40</v>
      </c>
      <c r="E12" s="459" t="s">
        <v>18641</v>
      </c>
      <c r="F12" s="460"/>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58" t="e">
        <f ca="1">OFFSET(L!$C$1,MATCH("Declaration"&amp;ADDRESS(ROW(),COLUMN(),4),L!$A:$A,0)-1,SL,,)</f>
        <v>#N/A</v>
      </c>
      <c r="C13" s="112"/>
      <c r="D13" s="372" t="s">
        <v>18644</v>
      </c>
      <c r="E13" s="459" t="s">
        <v>41</v>
      </c>
      <c r="F13" s="460"/>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61"/>
      <c r="C14" s="112"/>
      <c r="D14" s="298"/>
      <c r="E14" s="463"/>
      <c r="F14" s="464"/>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62"/>
      <c r="C15" s="112"/>
      <c r="D15" s="298"/>
      <c r="E15" s="463"/>
      <c r="F15" s="464"/>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24" t="s">
        <v>20053</v>
      </c>
      <c r="E16" s="425"/>
      <c r="F16" s="425"/>
      <c r="G16" s="425"/>
      <c r="H16" s="425"/>
      <c r="I16" s="425"/>
      <c r="J16" s="426"/>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24"/>
      <c r="E17" s="425"/>
      <c r="F17" s="425"/>
      <c r="G17" s="425"/>
      <c r="H17" s="425"/>
      <c r="I17" s="425"/>
      <c r="J17" s="426"/>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24" t="s">
        <v>20054</v>
      </c>
      <c r="E18" s="425"/>
      <c r="F18" s="425"/>
      <c r="G18" s="425"/>
      <c r="H18" s="425"/>
      <c r="I18" s="425"/>
      <c r="J18" s="426"/>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24" t="s">
        <v>20055</v>
      </c>
      <c r="E19" s="425"/>
      <c r="F19" s="425"/>
      <c r="G19" s="425"/>
      <c r="H19" s="425"/>
      <c r="I19" s="425"/>
      <c r="J19" s="426"/>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32" t="s">
        <v>20056</v>
      </c>
      <c r="E20" s="433"/>
      <c r="F20" s="433"/>
      <c r="G20" s="433"/>
      <c r="H20" s="433"/>
      <c r="I20" s="433"/>
      <c r="J20" s="434"/>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24" t="s">
        <v>20057</v>
      </c>
      <c r="E21" s="425"/>
      <c r="F21" s="425"/>
      <c r="G21" s="425"/>
      <c r="H21" s="425"/>
      <c r="I21" s="425"/>
      <c r="J21" s="426"/>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24" t="s">
        <v>20055</v>
      </c>
      <c r="E22" s="425"/>
      <c r="F22" s="425"/>
      <c r="G22" s="425"/>
      <c r="H22" s="425"/>
      <c r="I22" s="425"/>
      <c r="J22" s="426"/>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24" t="s">
        <v>20058</v>
      </c>
      <c r="E23" s="425"/>
      <c r="F23" s="425"/>
      <c r="G23" s="425"/>
      <c r="H23" s="425"/>
      <c r="I23" s="425"/>
      <c r="J23" s="426"/>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32" t="s">
        <v>20056</v>
      </c>
      <c r="E24" s="433"/>
      <c r="F24" s="433"/>
      <c r="G24" s="433"/>
      <c r="H24" s="433"/>
      <c r="I24" s="433"/>
      <c r="J24" s="434"/>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24" t="s">
        <v>20057</v>
      </c>
      <c r="E25" s="425"/>
      <c r="F25" s="425"/>
      <c r="G25" s="425"/>
      <c r="H25" s="425"/>
      <c r="I25" s="425"/>
      <c r="J25" s="426"/>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35">
        <v>45905</v>
      </c>
      <c r="E26" s="436"/>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0"/>
      <c r="E27" s="430"/>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31" t="str">
        <f ca="1">OFFSET(L!$C$1,MATCH("Declaration"&amp;ADDRESS(ROW(),COLUMN(),4),L!$A:$A,0)-1,SL,,)</f>
        <v>Answer the following questions 1 - 7 based on the declaration scope indicated above</v>
      </c>
      <c r="C28" s="431"/>
      <c r="D28" s="431"/>
      <c r="E28" s="431"/>
      <c r="F28" s="431"/>
      <c r="G28" s="431"/>
      <c r="H28" s="431"/>
      <c r="I28" s="431"/>
      <c r="J28" s="431"/>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12" t="str">
        <f ca="1">OFFSET(L!$C$1,MATCH("Declaration"&amp;ADDRESS(ROW(),COLUMN(),4),L!$A:$A,0)-1,SL,,)</f>
        <v>Answer</v>
      </c>
      <c r="E29" s="412"/>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03" t="s">
        <v>25</v>
      </c>
      <c r="E30" s="404"/>
      <c r="F30" s="8"/>
      <c r="G30" s="405" t="s">
        <v>20066</v>
      </c>
      <c r="H30" s="406"/>
      <c r="I30" s="406"/>
      <c r="J30" s="407"/>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5">
      <c r="A31" s="34"/>
      <c r="B31" s="299" t="str">
        <f t="shared" si="32"/>
        <v>Copper(*)</v>
      </c>
      <c r="C31" s="28"/>
      <c r="D31" s="403" t="s">
        <v>25</v>
      </c>
      <c r="E31" s="404"/>
      <c r="F31" s="8"/>
      <c r="G31" s="405" t="s">
        <v>20060</v>
      </c>
      <c r="H31" s="406"/>
      <c r="I31" s="406"/>
      <c r="J31" s="407"/>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03" t="s">
        <v>22</v>
      </c>
      <c r="E32" s="404"/>
      <c r="F32" s="8"/>
      <c r="G32" s="405"/>
      <c r="H32" s="406"/>
      <c r="I32" s="406"/>
      <c r="J32" s="407"/>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03" t="s">
        <v>22</v>
      </c>
      <c r="E33" s="404"/>
      <c r="F33" s="8"/>
      <c r="G33" s="405"/>
      <c r="H33" s="406"/>
      <c r="I33" s="406"/>
      <c r="J33" s="407"/>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03" t="s">
        <v>22</v>
      </c>
      <c r="E34" s="404"/>
      <c r="F34" s="8"/>
      <c r="G34" s="405"/>
      <c r="H34" s="406"/>
      <c r="I34" s="406"/>
      <c r="J34" s="407"/>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03" t="s">
        <v>25</v>
      </c>
      <c r="E35" s="404"/>
      <c r="F35" s="8"/>
      <c r="G35" s="405" t="s">
        <v>20059</v>
      </c>
      <c r="H35" s="406"/>
      <c r="I35" s="406"/>
      <c r="J35" s="407"/>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03"/>
      <c r="E36" s="404"/>
      <c r="F36" s="8"/>
      <c r="G36" s="405"/>
      <c r="H36" s="406"/>
      <c r="I36" s="406"/>
      <c r="J36" s="407"/>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03"/>
      <c r="E37" s="404"/>
      <c r="F37" s="8"/>
      <c r="G37" s="405"/>
      <c r="H37" s="406"/>
      <c r="I37" s="406"/>
      <c r="J37" s="407"/>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03"/>
      <c r="E38" s="404"/>
      <c r="F38" s="8"/>
      <c r="G38" s="405"/>
      <c r="H38" s="406"/>
      <c r="I38" s="406"/>
      <c r="J38" s="407"/>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03"/>
      <c r="E39" s="404"/>
      <c r="F39" s="8"/>
      <c r="G39" s="405"/>
      <c r="H39" s="406"/>
      <c r="I39" s="406"/>
      <c r="J39" s="407"/>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19" t="str">
        <f ca="1">D29</f>
        <v>Answer</v>
      </c>
      <c r="E41" s="419"/>
      <c r="F41" s="14"/>
      <c r="G41" s="37" t="str">
        <f ca="1">G29</f>
        <v>Comments</v>
      </c>
      <c r="H41" s="37"/>
      <c r="I41" s="37"/>
      <c r="J41" s="73"/>
      <c r="K41" s="29"/>
      <c r="L41" s="99" t="s">
        <v>15</v>
      </c>
      <c r="P41" s="301">
        <f>COUNTIF(D$30:E$39,"No")+COUNTIF(D$30:E$39,"Unknown")+COUNTIF(D$30:E$39,"Not declaring")</f>
        <v>3</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03" t="s">
        <v>25</v>
      </c>
      <c r="E42" s="404"/>
      <c r="F42" s="8"/>
      <c r="G42" s="405" t="s">
        <v>20067</v>
      </c>
      <c r="H42" s="406"/>
      <c r="I42" s="406"/>
      <c r="J42" s="407"/>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5">
      <c r="A43" s="34"/>
      <c r="B43" s="300" t="str">
        <f t="shared" si="36"/>
        <v>Copper(*)</v>
      </c>
      <c r="C43" s="28"/>
      <c r="D43" s="403" t="s">
        <v>25</v>
      </c>
      <c r="E43" s="404"/>
      <c r="F43" s="8"/>
      <c r="G43" s="405"/>
      <c r="H43" s="406"/>
      <c r="I43" s="406"/>
      <c r="J43" s="407"/>
      <c r="K43" s="29"/>
      <c r="L43" s="105"/>
      <c r="P43" s="301" t="str">
        <f t="shared" ref="P43:P51" si="45">IF(OR(D31="No",D31="Unknown",D31="Not declaring"),"",O31)</f>
        <v>(*)</v>
      </c>
      <c r="R43" s="2"/>
      <c r="S43" s="302" t="str">
        <f t="shared" ref="S43:S51" si="46">IF(COUNTIF(D43,"Yes"),AA13,"")</f>
        <v>Copper</v>
      </c>
      <c r="T43" s="303" t="str">
        <f>IF(S43="",S43,IF(S42="",S42,IF(S42&gt;S43,S42,S43)))</f>
        <v>Copper</v>
      </c>
      <c r="U43" s="303" t="str">
        <f t="shared" ref="U43" si="47">IF(T44="",T43,IF(T43="",T44,IF(T43&gt;T44,T44,T43)))</f>
        <v>Copper</v>
      </c>
      <c r="V43" s="303" t="str">
        <f t="shared" ref="V43" si="48">IF(U43="",U43,IF(U42="",U42,IF(U42&gt;U43,U42,U43)))</f>
        <v>Copper</v>
      </c>
      <c r="W43" s="303" t="str">
        <f t="shared" ref="W43" si="49">IF(V44="",V43,IF(V43="",V44,IF(V43&gt;V44,V44,V43)))</f>
        <v>Copper</v>
      </c>
      <c r="X43" s="303" t="str">
        <f t="shared" ref="X43" si="50">IF(W43="",W43,IF(W42="",W42,IF(W42&gt;W43,W42,W43)))</f>
        <v>Copper</v>
      </c>
      <c r="Y43" s="303" t="str">
        <f t="shared" ref="Y43" si="51">IF(X44="",X43,IF(X43="",X44,IF(X43&gt;X44,X44,X43)))</f>
        <v>Copper</v>
      </c>
      <c r="Z43" s="303" t="str">
        <f t="shared" ref="Z43" si="52">IF(Y43="",Y43,IF(Y42="",Y42,IF(Y42&gt;Y43,Y42,Y43)))</f>
        <v>Copper</v>
      </c>
      <c r="AA43" s="303" t="str">
        <f t="shared" ref="AA43" si="53">IF(Z44="",Z43,IF(Z43="",Z44,IF(Z43&gt;Z44,Z44,Z43)))</f>
        <v>Copper</v>
      </c>
      <c r="AB43" s="303" t="str">
        <f t="shared" ref="AB43" si="54">IF(AA43="",AA43,IF(AA42="",AA42,IF(AA42&gt;AA43,AA42,AA43)))</f>
        <v>Copper</v>
      </c>
      <c r="AC43" s="303" t="str">
        <f t="shared" ref="AC43" si="55">IF(AB44="",AB43,IF(AB43="",AB44,IF(AB43&gt;AB44,AB44,AB43)))</f>
        <v>Copper</v>
      </c>
      <c r="AD43" s="2"/>
      <c r="AE43" s="2"/>
      <c r="AF43" s="2"/>
      <c r="AG43" s="2"/>
    </row>
    <row r="44" spans="1:33" ht="22.5">
      <c r="A44" s="34"/>
      <c r="B44" s="300" t="str">
        <f t="shared" si="36"/>
        <v>Graphite</v>
      </c>
      <c r="C44" s="28"/>
      <c r="D44" s="403"/>
      <c r="E44" s="404"/>
      <c r="F44" s="8"/>
      <c r="G44" s="405"/>
      <c r="H44" s="406"/>
      <c r="I44" s="406"/>
      <c r="J44" s="407"/>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Nickel</v>
      </c>
      <c r="X44" s="303" t="str">
        <f t="shared" ref="X44" si="60">IF(W45="",W44,IF(W44="",W45,IF(W44&gt;W45,W45,W44)))</f>
        <v>Nickel</v>
      </c>
      <c r="Y44" s="303" t="str">
        <f t="shared" ref="Y44" si="61">IF(X44="",X44,IF(X43="",X43,IF(X43&gt;X44,X43,X44)))</f>
        <v>Nickel</v>
      </c>
      <c r="Z44" s="303" t="str">
        <f t="shared" ref="Z44" si="62">IF(Y45="",Y44,IF(Y44="",Y45,IF(Y44&gt;Y45,Y45,Y44)))</f>
        <v>Nickel</v>
      </c>
      <c r="AA44" s="303" t="str">
        <f t="shared" ref="AA44" si="63">IF(Z44="",Z44,IF(Z43="",Z43,IF(Z43&gt;Z44,Z43,Z44)))</f>
        <v>Nickel</v>
      </c>
      <c r="AB44" s="303" t="str">
        <f t="shared" ref="AB44" si="64">IF(AA45="",AA44,IF(AA44="",AA45,IF(AA44&gt;AA45,AA45,AA44)))</f>
        <v>Nickel</v>
      </c>
      <c r="AC44" s="303" t="str">
        <f t="shared" ref="AC44" si="65">IF(AB44="",AB44,IF(AB43="",AB43,IF(AB43&gt;AB44,AB43,AB44)))</f>
        <v>Nickel</v>
      </c>
      <c r="AD44" s="2"/>
      <c r="AE44" s="2"/>
      <c r="AF44" s="2"/>
      <c r="AG44" s="2"/>
    </row>
    <row r="45" spans="1:33" ht="22.5">
      <c r="A45" s="34"/>
      <c r="B45" s="300" t="str">
        <f t="shared" si="36"/>
        <v>Lithium</v>
      </c>
      <c r="C45" s="28"/>
      <c r="D45" s="403"/>
      <c r="E45" s="404"/>
      <c r="F45" s="8"/>
      <c r="G45" s="405"/>
      <c r="H45" s="406"/>
      <c r="I45" s="406"/>
      <c r="J45" s="407"/>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03"/>
      <c r="E46" s="404"/>
      <c r="F46" s="8"/>
      <c r="G46" s="405"/>
      <c r="H46" s="406"/>
      <c r="I46" s="406"/>
      <c r="J46" s="407"/>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03" t="s">
        <v>25</v>
      </c>
      <c r="E47" s="404"/>
      <c r="F47" s="8"/>
      <c r="G47" s="405"/>
      <c r="H47" s="406"/>
      <c r="I47" s="406"/>
      <c r="J47" s="407"/>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03"/>
      <c r="E48" s="404"/>
      <c r="F48" s="8"/>
      <c r="G48" s="405"/>
      <c r="H48" s="406"/>
      <c r="I48" s="406"/>
      <c r="J48" s="407"/>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03"/>
      <c r="E49" s="404"/>
      <c r="F49" s="8"/>
      <c r="G49" s="405"/>
      <c r="H49" s="406"/>
      <c r="I49" s="406"/>
      <c r="J49" s="407"/>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03"/>
      <c r="E50" s="404"/>
      <c r="F50" s="8"/>
      <c r="G50" s="405"/>
      <c r="H50" s="406"/>
      <c r="I50" s="406"/>
      <c r="J50" s="407"/>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03"/>
      <c r="E51" s="404"/>
      <c r="F51" s="8"/>
      <c r="G51" s="405"/>
      <c r="H51" s="406"/>
      <c r="I51" s="406"/>
      <c r="J51" s="407"/>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7.25">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19" t="str">
        <f ca="1">D29</f>
        <v>Answer</v>
      </c>
      <c r="E53" s="419"/>
      <c r="F53" s="14"/>
      <c r="G53" s="37" t="str">
        <f ca="1">G29</f>
        <v>Comments</v>
      </c>
      <c r="H53" s="423"/>
      <c r="I53" s="423"/>
      <c r="J53" s="423"/>
      <c r="K53" s="29"/>
      <c r="L53" s="99" t="s">
        <v>18</v>
      </c>
      <c r="P53" s="38">
        <f>COUNTIF(D$30:E$39,"No")+COUNTIF(D$30:E$39,"Unknown")+COUNTIF(D$30:E$39,"Not declaring")+COUNTIF(D$42:E$51,"No")+COUNTIF(D$42:E$51,"Unknown")</f>
        <v>3</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03" t="s">
        <v>22</v>
      </c>
      <c r="E54" s="404"/>
      <c r="F54" s="40"/>
      <c r="G54" s="405"/>
      <c r="H54" s="406"/>
      <c r="I54" s="406"/>
      <c r="J54" s="407"/>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03" t="s">
        <v>22</v>
      </c>
      <c r="E55" s="404"/>
      <c r="F55" s="40"/>
      <c r="G55" s="405"/>
      <c r="H55" s="406"/>
      <c r="I55" s="406"/>
      <c r="J55" s="407"/>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03"/>
      <c r="E56" s="404"/>
      <c r="F56" s="40"/>
      <c r="G56" s="405"/>
      <c r="H56" s="406"/>
      <c r="I56" s="406"/>
      <c r="J56" s="407"/>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03"/>
      <c r="E57" s="404"/>
      <c r="F57" s="40"/>
      <c r="G57" s="405"/>
      <c r="H57" s="406"/>
      <c r="I57" s="406"/>
      <c r="J57" s="407"/>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03"/>
      <c r="E58" s="404"/>
      <c r="F58" s="40"/>
      <c r="G58" s="405"/>
      <c r="H58" s="406"/>
      <c r="I58" s="406"/>
      <c r="J58" s="407"/>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03" t="s">
        <v>22</v>
      </c>
      <c r="E59" s="404"/>
      <c r="F59" s="40"/>
      <c r="G59" s="405"/>
      <c r="H59" s="406"/>
      <c r="I59" s="406"/>
      <c r="J59" s="407"/>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03"/>
      <c r="E60" s="404"/>
      <c r="F60" s="40"/>
      <c r="G60" s="405"/>
      <c r="H60" s="406"/>
      <c r="I60" s="406"/>
      <c r="J60" s="407"/>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03"/>
      <c r="E61" s="404"/>
      <c r="F61" s="40"/>
      <c r="G61" s="405"/>
      <c r="H61" s="406"/>
      <c r="I61" s="406"/>
      <c r="J61" s="407"/>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03"/>
      <c r="E62" s="404"/>
      <c r="F62" s="40"/>
      <c r="G62" s="405"/>
      <c r="H62" s="406"/>
      <c r="I62" s="406"/>
      <c r="J62" s="407"/>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03"/>
      <c r="E63" s="404"/>
      <c r="F63" s="40"/>
      <c r="G63" s="405"/>
      <c r="H63" s="406"/>
      <c r="I63" s="406"/>
      <c r="J63" s="407"/>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31.5">
      <c r="A65" s="34"/>
      <c r="B65" s="37" t="str">
        <f ca="1">OFFSET(L!$C$1,MATCH("Declaration"&amp;ADDRESS(ROW(),COLUMN(),4),L!$A:$A,0)-1,SL,,)&amp;Q53</f>
        <v>4) Does 100 percent of the specified minaral/metal originate from recycled or scrap sources?(*)</v>
      </c>
      <c r="C65" s="6"/>
      <c r="D65" s="419" t="str">
        <f ca="1">D29</f>
        <v>Answer</v>
      </c>
      <c r="E65" s="419"/>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03" t="s">
        <v>22</v>
      </c>
      <c r="E66" s="404"/>
      <c r="F66" s="40"/>
      <c r="G66" s="405"/>
      <c r="H66" s="406"/>
      <c r="I66" s="406"/>
      <c r="J66" s="407"/>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03" t="s">
        <v>22</v>
      </c>
      <c r="E67" s="404"/>
      <c r="F67" s="40"/>
      <c r="G67" s="405"/>
      <c r="H67" s="406"/>
      <c r="I67" s="406"/>
      <c r="J67" s="407"/>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03"/>
      <c r="E68" s="404"/>
      <c r="F68" s="40"/>
      <c r="G68" s="405"/>
      <c r="H68" s="406"/>
      <c r="I68" s="406"/>
      <c r="J68" s="407"/>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03"/>
      <c r="E69" s="404"/>
      <c r="F69" s="40"/>
      <c r="G69" s="405"/>
      <c r="H69" s="406"/>
      <c r="I69" s="406"/>
      <c r="J69" s="407"/>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03"/>
      <c r="E70" s="404"/>
      <c r="F70" s="40"/>
      <c r="G70" s="405"/>
      <c r="H70" s="406"/>
      <c r="I70" s="406"/>
      <c r="J70" s="407"/>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03" t="s">
        <v>22</v>
      </c>
      <c r="E71" s="404"/>
      <c r="F71" s="40"/>
      <c r="G71" s="405"/>
      <c r="H71" s="406"/>
      <c r="I71" s="406"/>
      <c r="J71" s="407"/>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03"/>
      <c r="E72" s="404"/>
      <c r="F72" s="40"/>
      <c r="G72" s="405"/>
      <c r="H72" s="406"/>
      <c r="I72" s="406"/>
      <c r="J72" s="407"/>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03"/>
      <c r="E73" s="404"/>
      <c r="F73" s="40"/>
      <c r="G73" s="405"/>
      <c r="H73" s="406"/>
      <c r="I73" s="406"/>
      <c r="J73" s="407"/>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03"/>
      <c r="E74" s="404"/>
      <c r="F74" s="40"/>
      <c r="G74" s="405"/>
      <c r="H74" s="406"/>
      <c r="I74" s="406"/>
      <c r="J74" s="407"/>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03"/>
      <c r="E75" s="404"/>
      <c r="F75" s="40"/>
      <c r="G75" s="405"/>
      <c r="H75" s="406"/>
      <c r="I75" s="406"/>
      <c r="J75" s="407"/>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19" t="str">
        <f ca="1">D29</f>
        <v>Answer</v>
      </c>
      <c r="E77" s="419"/>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03" t="s">
        <v>29</v>
      </c>
      <c r="E78" s="404"/>
      <c r="F78" s="40"/>
      <c r="G78" s="405"/>
      <c r="H78" s="406"/>
      <c r="I78" s="406"/>
      <c r="J78" s="407"/>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03" t="s">
        <v>29</v>
      </c>
      <c r="E79" s="404"/>
      <c r="F79" s="40"/>
      <c r="G79" s="405"/>
      <c r="H79" s="406"/>
      <c r="I79" s="406"/>
      <c r="J79" s="407"/>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03"/>
      <c r="E80" s="404"/>
      <c r="F80" s="40"/>
      <c r="G80" s="405"/>
      <c r="H80" s="406"/>
      <c r="I80" s="406"/>
      <c r="J80" s="407"/>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03"/>
      <c r="E81" s="404"/>
      <c r="F81" s="40"/>
      <c r="G81" s="405"/>
      <c r="H81" s="406"/>
      <c r="I81" s="406"/>
      <c r="J81" s="407"/>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03"/>
      <c r="E82" s="404"/>
      <c r="F82" s="40"/>
      <c r="G82" s="405"/>
      <c r="H82" s="406"/>
      <c r="I82" s="406"/>
      <c r="J82" s="407"/>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03" t="s">
        <v>29</v>
      </c>
      <c r="E83" s="404"/>
      <c r="F83" s="40"/>
      <c r="G83" s="405"/>
      <c r="H83" s="406"/>
      <c r="I83" s="406"/>
      <c r="J83" s="407"/>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3"/>
      <c r="E84" s="404"/>
      <c r="F84" s="40"/>
      <c r="G84" s="405"/>
      <c r="H84" s="406"/>
      <c r="I84" s="406"/>
      <c r="J84" s="407"/>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3"/>
      <c r="E85" s="404"/>
      <c r="F85" s="40"/>
      <c r="G85" s="405"/>
      <c r="H85" s="406"/>
      <c r="I85" s="406"/>
      <c r="J85" s="407"/>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3"/>
      <c r="E86" s="404"/>
      <c r="F86" s="40"/>
      <c r="G86" s="405"/>
      <c r="H86" s="406"/>
      <c r="I86" s="406"/>
      <c r="J86" s="407"/>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3"/>
      <c r="E87" s="404"/>
      <c r="F87" s="40"/>
      <c r="G87" s="405"/>
      <c r="H87" s="406"/>
      <c r="I87" s="406"/>
      <c r="J87" s="407"/>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19" t="str">
        <f ca="1">D29</f>
        <v>Answer</v>
      </c>
      <c r="E89" s="419"/>
      <c r="F89" s="14"/>
      <c r="G89" s="37" t="str">
        <f ca="1">G29</f>
        <v>Comments</v>
      </c>
      <c r="H89" s="420"/>
      <c r="I89" s="420"/>
      <c r="J89" s="420"/>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03" t="s">
        <v>25</v>
      </c>
      <c r="E90" s="404"/>
      <c r="F90" s="40"/>
      <c r="G90" s="405"/>
      <c r="H90" s="406"/>
      <c r="I90" s="406"/>
      <c r="J90" s="407"/>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03" t="s">
        <v>25</v>
      </c>
      <c r="E91" s="404"/>
      <c r="F91" s="40"/>
      <c r="G91" s="405"/>
      <c r="H91" s="406"/>
      <c r="I91" s="406"/>
      <c r="J91" s="407"/>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03"/>
      <c r="E92" s="404"/>
      <c r="F92" s="40"/>
      <c r="G92" s="405"/>
      <c r="H92" s="406"/>
      <c r="I92" s="406"/>
      <c r="J92" s="407"/>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03"/>
      <c r="E93" s="404"/>
      <c r="F93" s="40"/>
      <c r="G93" s="405"/>
      <c r="H93" s="406"/>
      <c r="I93" s="406"/>
      <c r="J93" s="407"/>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03"/>
      <c r="E94" s="404"/>
      <c r="F94" s="40"/>
      <c r="G94" s="405"/>
      <c r="H94" s="406"/>
      <c r="I94" s="406"/>
      <c r="J94" s="407"/>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03" t="s">
        <v>22</v>
      </c>
      <c r="E95" s="404"/>
      <c r="F95" s="40"/>
      <c r="G95" s="405"/>
      <c r="H95" s="406"/>
      <c r="I95" s="406"/>
      <c r="J95" s="407"/>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03"/>
      <c r="E96" s="404"/>
      <c r="F96" s="40"/>
      <c r="G96" s="405"/>
      <c r="H96" s="406"/>
      <c r="I96" s="406"/>
      <c r="J96" s="407"/>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03"/>
      <c r="E97" s="404"/>
      <c r="F97" s="40"/>
      <c r="G97" s="405"/>
      <c r="H97" s="406"/>
      <c r="I97" s="406"/>
      <c r="J97" s="407"/>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03"/>
      <c r="E98" s="404"/>
      <c r="F98" s="40"/>
      <c r="G98" s="405"/>
      <c r="H98" s="406"/>
      <c r="I98" s="406"/>
      <c r="J98" s="407"/>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03"/>
      <c r="E99" s="404"/>
      <c r="F99" s="40"/>
      <c r="G99" s="405"/>
      <c r="H99" s="406"/>
      <c r="I99" s="406"/>
      <c r="J99" s="407"/>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19" t="str">
        <f ca="1">D29</f>
        <v>Answer</v>
      </c>
      <c r="E101" s="419"/>
      <c r="F101" s="14"/>
      <c r="G101" s="37" t="str">
        <f ca="1">G29</f>
        <v>Comments</v>
      </c>
      <c r="H101" s="420" t="str">
        <f>IF(Q115="(*)","Click here to enter smelter names","")</f>
        <v/>
      </c>
      <c r="I101" s="420"/>
      <c r="J101" s="420"/>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03" t="s">
        <v>25</v>
      </c>
      <c r="E102" s="404"/>
      <c r="F102" s="41"/>
      <c r="G102" s="405" t="s">
        <v>20068</v>
      </c>
      <c r="H102" s="406"/>
      <c r="I102" s="406"/>
      <c r="J102" s="407"/>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03" t="s">
        <v>25</v>
      </c>
      <c r="E103" s="404"/>
      <c r="F103" s="41"/>
      <c r="G103" s="405" t="s">
        <v>20068</v>
      </c>
      <c r="H103" s="406"/>
      <c r="I103" s="406"/>
      <c r="J103" s="407"/>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03"/>
      <c r="E104" s="404"/>
      <c r="F104" s="41"/>
      <c r="G104" s="405"/>
      <c r="H104" s="406"/>
      <c r="I104" s="406"/>
      <c r="J104" s="407"/>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03"/>
      <c r="E105" s="404"/>
      <c r="F105" s="41"/>
      <c r="G105" s="405"/>
      <c r="H105" s="406"/>
      <c r="I105" s="406"/>
      <c r="J105" s="407"/>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03"/>
      <c r="E106" s="404"/>
      <c r="F106" s="41"/>
      <c r="G106" s="405"/>
      <c r="H106" s="406"/>
      <c r="I106" s="406"/>
      <c r="J106" s="407"/>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03" t="s">
        <v>25</v>
      </c>
      <c r="E107" s="404"/>
      <c r="F107" s="41"/>
      <c r="G107" s="405" t="s">
        <v>20068</v>
      </c>
      <c r="H107" s="406"/>
      <c r="I107" s="406"/>
      <c r="J107" s="407"/>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03"/>
      <c r="E108" s="404"/>
      <c r="F108" s="41"/>
      <c r="G108" s="405"/>
      <c r="H108" s="406"/>
      <c r="I108" s="406"/>
      <c r="J108" s="407"/>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03"/>
      <c r="E109" s="404"/>
      <c r="F109" s="41"/>
      <c r="G109" s="405"/>
      <c r="H109" s="406"/>
      <c r="I109" s="406"/>
      <c r="J109" s="407"/>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03"/>
      <c r="E110" s="404"/>
      <c r="F110" s="41"/>
      <c r="G110" s="405"/>
      <c r="H110" s="406"/>
      <c r="I110" s="406"/>
      <c r="J110" s="407"/>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03"/>
      <c r="E111" s="404"/>
      <c r="F111" s="43"/>
      <c r="G111" s="405"/>
      <c r="H111" s="406"/>
      <c r="I111" s="406"/>
      <c r="J111" s="407"/>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18" t="str">
        <f ca="1">OFFSET(L!$C$1,MATCH("Declaration"&amp;ADDRESS(ROW(),COLUMN(),4),L!$A:$A,0)-1,SL,,)</f>
        <v>Answer the Following Questions at a Company Level</v>
      </c>
      <c r="C113" s="418"/>
      <c r="D113" s="418"/>
      <c r="E113" s="418"/>
      <c r="F113" s="418"/>
      <c r="G113" s="418"/>
      <c r="H113" s="418"/>
      <c r="I113" s="418"/>
      <c r="J113" s="418"/>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12" t="str">
        <f ca="1">D29</f>
        <v>Answer</v>
      </c>
      <c r="E114" s="412"/>
      <c r="F114" s="46"/>
      <c r="G114" s="412" t="str">
        <f ca="1">G29</f>
        <v>Comments</v>
      </c>
      <c r="H114" s="412" t="e">
        <f>HLOOKUP(SL,LT,$O114,0)</f>
        <v>#NAME?</v>
      </c>
      <c r="I114" s="412"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3" t="s">
        <v>25</v>
      </c>
      <c r="E115" s="404"/>
      <c r="F115" s="50"/>
      <c r="G115" s="405"/>
      <c r="H115" s="406"/>
      <c r="I115" s="406"/>
      <c r="J115" s="407"/>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0"/>
      <c r="H116" s="410"/>
      <c r="I116" s="410"/>
      <c r="J116" s="410"/>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3" t="s">
        <v>25</v>
      </c>
      <c r="E117" s="404"/>
      <c r="F117" s="50"/>
      <c r="G117" s="413" t="s">
        <v>20069</v>
      </c>
      <c r="H117" s="414"/>
      <c r="I117" s="414"/>
      <c r="J117" s="415"/>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6"/>
      <c r="E119" s="416"/>
      <c r="F119" s="233"/>
      <c r="G119" s="417"/>
      <c r="H119" s="417"/>
      <c r="I119" s="417"/>
      <c r="J119" s="417"/>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03" t="s">
        <v>22</v>
      </c>
      <c r="E120" s="404"/>
      <c r="F120" s="8"/>
      <c r="G120" s="405"/>
      <c r="H120" s="406"/>
      <c r="I120" s="406"/>
      <c r="J120" s="407"/>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03" t="s">
        <v>22</v>
      </c>
      <c r="E121" s="404"/>
      <c r="F121" s="8"/>
      <c r="G121" s="405"/>
      <c r="H121" s="406"/>
      <c r="I121" s="406"/>
      <c r="J121" s="407"/>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03"/>
      <c r="E122" s="404"/>
      <c r="F122" s="8"/>
      <c r="G122" s="405"/>
      <c r="H122" s="406"/>
      <c r="I122" s="406"/>
      <c r="J122" s="407"/>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03"/>
      <c r="E123" s="404"/>
      <c r="F123" s="8"/>
      <c r="G123" s="405"/>
      <c r="H123" s="406"/>
      <c r="I123" s="406"/>
      <c r="J123" s="407"/>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03"/>
      <c r="E124" s="404"/>
      <c r="F124" s="8"/>
      <c r="G124" s="405"/>
      <c r="H124" s="406"/>
      <c r="I124" s="406"/>
      <c r="J124" s="407"/>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03" t="s">
        <v>22</v>
      </c>
      <c r="E125" s="404"/>
      <c r="F125" s="8"/>
      <c r="G125" s="405"/>
      <c r="H125" s="406"/>
      <c r="I125" s="406"/>
      <c r="J125" s="407"/>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03"/>
      <c r="E126" s="404"/>
      <c r="F126" s="8"/>
      <c r="G126" s="405"/>
      <c r="H126" s="406"/>
      <c r="I126" s="406"/>
      <c r="J126" s="407"/>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03"/>
      <c r="E127" s="404"/>
      <c r="F127" s="8"/>
      <c r="G127" s="405"/>
      <c r="H127" s="406"/>
      <c r="I127" s="406"/>
      <c r="J127" s="407"/>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03"/>
      <c r="E128" s="404"/>
      <c r="F128" s="8"/>
      <c r="G128" s="405"/>
      <c r="H128" s="406"/>
      <c r="I128" s="406"/>
      <c r="J128" s="407"/>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03"/>
      <c r="E129" s="404"/>
      <c r="F129" s="8"/>
      <c r="G129" s="405"/>
      <c r="H129" s="406"/>
      <c r="I129" s="406"/>
      <c r="J129" s="407"/>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3" t="s">
        <v>25</v>
      </c>
      <c r="E131" s="404"/>
      <c r="F131" s="50"/>
      <c r="G131" s="405"/>
      <c r="H131" s="406"/>
      <c r="I131" s="406"/>
      <c r="J131" s="407"/>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08" t="s">
        <v>33</v>
      </c>
      <c r="E133" s="409"/>
      <c r="F133" s="50"/>
      <c r="G133" s="405" t="s">
        <v>20070</v>
      </c>
      <c r="H133" s="406"/>
      <c r="I133" s="406"/>
      <c r="J133" s="407"/>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0"/>
      <c r="H134" s="410"/>
      <c r="I134" s="410"/>
      <c r="J134" s="410"/>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3" t="s">
        <v>25</v>
      </c>
      <c r="E135" s="404"/>
      <c r="F135" s="50"/>
      <c r="G135" s="405"/>
      <c r="H135" s="406"/>
      <c r="I135" s="406"/>
      <c r="J135" s="407"/>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11"/>
      <c r="H136" s="411"/>
      <c r="I136" s="411"/>
      <c r="J136" s="411"/>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3" t="s">
        <v>22</v>
      </c>
      <c r="E137" s="404"/>
      <c r="F137" s="50"/>
      <c r="G137" s="405"/>
      <c r="H137" s="406"/>
      <c r="I137" s="406"/>
      <c r="J137" s="407"/>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0" t="str">
        <f>IF(OR($D$8="",$I$3=""),"","Click here to check required fields completion")</f>
        <v/>
      </c>
      <c r="C138" s="400"/>
      <c r="D138" s="400"/>
      <c r="E138" s="400"/>
      <c r="F138" s="400"/>
      <c r="G138" s="400"/>
      <c r="H138" s="400"/>
      <c r="I138" s="400"/>
      <c r="J138" s="400"/>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01" t="str">
        <f ca="1">OFFSET(L!$C$1,MATCH("General"&amp;"Cpy",L!$A:$A,0)-1,SL,,)</f>
        <v>© 2025 Responsible Minerals Initiative. All rights reserved.</v>
      </c>
      <c r="B139" s="402"/>
      <c r="C139" s="402"/>
      <c r="D139" s="402"/>
      <c r="E139" s="402"/>
      <c r="F139" s="402"/>
      <c r="G139" s="402"/>
      <c r="H139" s="402"/>
      <c r="I139" s="402"/>
      <c r="J139" s="402"/>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G117" r:id="rId1" xr:uid="{224E232F-EE9C-4F3B-9F0E-2CD3785CD3E0}"/>
  </hyperlinks>
  <pageMargins left="0.70866141732283505" right="0.70866141732283505" top="0.74803149606299202" bottom="0.74803149606299202" header="0.31496062992126" footer="0.31496062992126"/>
  <pageSetup scale="41" fitToHeight="0" orientation="portrait" r:id="rId2"/>
  <headerFooter>
    <oddHeader>&amp;R&amp;"Calibri"&amp;14&amp;KFF0000 L2: Internal use only&amp;1#_x000D_</oddHeader>
  </headerFooter>
  <rowBreaks count="2" manualBreakCount="2">
    <brk id="58" max="11" man="1"/>
    <brk id="60"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85" zoomScaleNormal="85" workbookViewId="0">
      <pane ySplit="3" topLeftCell="A10" activePane="bottomLeft" state="frozen"/>
      <selection activeCell="B24" sqref="B24:J24"/>
      <selection pane="bottomLeft" activeCell="K3" sqref="K3"/>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5" t="str">
        <f ca="1">OFFSET(L!$C$1,MATCH("Smelter List"&amp;ADDRESS(ROW(),COLUMN(),4),L!$A:$A,0)-1,SL,,)</f>
        <v>Link to "RMAP Conformant Smelter List"</v>
      </c>
      <c r="K2" s="466"/>
      <c r="L2" s="466"/>
      <c r="M2" s="466"/>
      <c r="N2" s="466"/>
      <c r="O2" s="466"/>
      <c r="P2" s="162"/>
      <c r="Q2" s="163"/>
      <c r="R2" s="164"/>
      <c r="S2" s="164"/>
      <c r="T2" s="164"/>
      <c r="AB2" s="312"/>
      <c r="AH2" s="130" t="s">
        <v>25</v>
      </c>
    </row>
    <row r="3" spans="1:34" s="16" customFormat="1" ht="249.6" customHeight="1">
      <c r="A3" s="202"/>
      <c r="B3" s="46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67"/>
      <c r="D3" s="467"/>
      <c r="E3" s="467"/>
      <c r="F3" s="165"/>
      <c r="G3" s="468" t="str">
        <f ca="1">OFFSET(L!$C$1,MATCH("General"&amp;"Cpy",L!$A:$A,0)-1,SL,,)</f>
        <v>© 2025 Responsible Minerals Initiative. All rights reserved.</v>
      </c>
      <c r="H3" s="469"/>
      <c r="I3" s="470"/>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51">
      <c r="A5" s="198" t="s">
        <v>102</v>
      </c>
      <c r="B5" s="304" t="s">
        <v>40</v>
      </c>
      <c r="C5" s="152" t="s">
        <v>99</v>
      </c>
      <c r="D5" s="149"/>
      <c r="E5" s="149" t="str">
        <f ca="1">IF(ISERROR($V5),"",OFFSET('Smelter Look-up'!$D$4,$V5-4,0)&amp;"")</f>
        <v>FINLAND</v>
      </c>
      <c r="F5" s="149" t="str">
        <f ca="1">IF(ISERROR($V5),"",OFFSET('Smelter Look-up'!$E$4,$V5-4,0))</f>
        <v>CID003226</v>
      </c>
      <c r="G5" s="149" t="str">
        <f ca="1">IF(C5=$X$4,"Enter smelter details",IF(ISERROR($V5),"",OFFSET('Smelter Look-up'!$F$4,$V5-4,0)))</f>
        <v>RMI</v>
      </c>
      <c r="H5" s="206">
        <f ca="1">IF(ISERROR($V5),"",OFFSET('Smelter Look-up'!$G$4,$V5-4,0))</f>
        <v>0</v>
      </c>
      <c r="I5" s="207" t="str">
        <f ca="1">IF(ISERROR($V5),"",OFFSET('Smelter Look-up'!$H$4,$V5-4,0))</f>
        <v>Kokkola</v>
      </c>
      <c r="J5" s="207" t="str">
        <f ca="1">IF(ISERROR($V5),"",OFFSET('Smelter Look-up'!$I$4,$V5-4,0))</f>
        <v>Mellersta Österbotten</v>
      </c>
      <c r="K5" s="150"/>
      <c r="L5" s="150"/>
      <c r="M5" s="150"/>
      <c r="N5" s="150"/>
      <c r="O5" s="150"/>
      <c r="P5" s="209"/>
      <c r="Q5" s="151" t="s">
        <v>20065</v>
      </c>
      <c r="R5" s="149" t="str">
        <f ca="1">IF(ISERROR($V5),"",OFFSET('Smelter Look-up'!$C$4,$V5-4,0)&amp;"")</f>
        <v>Umicore Finland Oy</v>
      </c>
      <c r="S5" s="155" t="str">
        <f t="shared" ref="S5:S12" ca="1" si="0">IF(B5="","",IF(ISERROR(MATCH($E5,CL,0)),"Unknown",INDIRECT("'C'!$A$"&amp;MATCH($E5,CL,0)+1)))</f>
        <v>FI</v>
      </c>
      <c r="T5" s="155" t="str">
        <f ca="1">IF(B5="","",IF(ISERROR(MATCH($J5,SorP!$B$1:$B$6226,0)),"",INDIRECT("'SorP'!$A$"&amp;MATCH($S5&amp;$J5,SorP!C:C,0))))</f>
        <v>FI-07</v>
      </c>
      <c r="U5" s="168"/>
      <c r="V5" s="169">
        <f>IF(C5="",NA(),MATCH($B5&amp;$C5,'Smelter Look-up'!$J:$J,0))</f>
        <v>29</v>
      </c>
      <c r="X5" s="170">
        <f t="shared" ref="X5:X12" ca="1" si="1">IF(AND(C5="Smelter not listed",OR(LEN(D5)=0,LEN(E5)=0)),1,0)</f>
        <v>0</v>
      </c>
      <c r="AB5" s="314" t="str">
        <f t="shared" ref="AB5:AB12" si="2">IF(C5="","",B5)</f>
        <v>Cobalt</v>
      </c>
    </row>
    <row r="6" spans="1:34" s="170" customFormat="1" ht="76.5">
      <c r="A6" s="198" t="s">
        <v>18903</v>
      </c>
      <c r="B6" s="304" t="s">
        <v>18642</v>
      </c>
      <c r="C6" s="152" t="s">
        <v>18902</v>
      </c>
      <c r="D6" s="149" t="s">
        <v>20061</v>
      </c>
      <c r="E6" s="149" t="s">
        <v>101</v>
      </c>
      <c r="F6" s="149" t="s">
        <v>18903</v>
      </c>
      <c r="G6" s="149" t="s">
        <v>12</v>
      </c>
      <c r="H6" s="206">
        <v>0</v>
      </c>
      <c r="I6" s="207" t="s">
        <v>19228</v>
      </c>
      <c r="J6" s="207" t="s">
        <v>248</v>
      </c>
      <c r="K6" s="150"/>
      <c r="L6" s="150"/>
      <c r="M6" s="150"/>
      <c r="N6" s="150"/>
      <c r="O6" s="150"/>
      <c r="P6" s="209"/>
      <c r="Q6" s="151" t="s">
        <v>20064</v>
      </c>
      <c r="R6" s="149" t="s">
        <v>245</v>
      </c>
      <c r="S6" s="155" t="str">
        <f t="shared" ref="S6:S9" ca="1" si="3">IF(B6="","",IF(ISERROR(MATCH($E6,CL,0)),"Unknown",INDIRECT("'C'!$A$"&amp;MATCH($E6,CL,0)+1)))</f>
        <v>FI</v>
      </c>
      <c r="T6" s="155" t="str">
        <f ca="1">IF(B6="","",IF(ISERROR(MATCH($J6,[1]SorP!$B$1:$B$6226,0)),"",INDIRECT("'SorP'!$A$"&amp;MATCH($S6&amp;$J6,[1]SorP!C:C,0))))</f>
        <v>FI-17</v>
      </c>
      <c r="U6" s="168"/>
      <c r="V6" s="169">
        <f>IF(C6="",NA(),MATCH($B6&amp;$C6,'[1]Smelter Look-up'!$J:$J,0))</f>
        <v>416</v>
      </c>
      <c r="X6" s="170">
        <f t="shared" si="1"/>
        <v>0</v>
      </c>
      <c r="AB6" s="314" t="str">
        <f t="shared" si="2"/>
        <v>Nickel</v>
      </c>
    </row>
    <row r="7" spans="1:34" s="170" customFormat="1" ht="38.25">
      <c r="A7" s="198" t="s">
        <v>18756</v>
      </c>
      <c r="B7" s="304" t="s">
        <v>18641</v>
      </c>
      <c r="C7" s="152" t="s">
        <v>18755</v>
      </c>
      <c r="D7" s="149" t="s">
        <v>18755</v>
      </c>
      <c r="E7" s="149" t="s">
        <v>1394</v>
      </c>
      <c r="F7" s="149" t="s">
        <v>18756</v>
      </c>
      <c r="G7" s="149" t="s">
        <v>12</v>
      </c>
      <c r="H7" s="206">
        <v>0</v>
      </c>
      <c r="I7" s="207" t="s">
        <v>19191</v>
      </c>
      <c r="J7" s="207" t="s">
        <v>3118</v>
      </c>
      <c r="K7" s="150"/>
      <c r="L7" s="150"/>
      <c r="M7" s="150"/>
      <c r="N7" s="150"/>
      <c r="O7" s="150"/>
      <c r="P7" s="209"/>
      <c r="Q7" s="151" t="s">
        <v>20064</v>
      </c>
      <c r="R7" s="149" t="s">
        <v>18755</v>
      </c>
      <c r="S7" s="155" t="str">
        <f t="shared" ca="1" si="3"/>
        <v>CL</v>
      </c>
      <c r="T7" s="155" t="str">
        <f ca="1">IF(B7="","",IF(ISERROR(MATCH($J7,[1]SorP!$B$1:$B$6226,0)),"",INDIRECT("'SorP'!$A$"&amp;MATCH($S7&amp;$J7,[1]SorP!C:C,0))))</f>
        <v>CL-AN</v>
      </c>
      <c r="U7" s="168"/>
      <c r="V7" s="169">
        <f>IF(C7="",NA(),MATCH($B7&amp;$C7,'[1]Smelter Look-up'!$J:$J,0))</f>
        <v>251</v>
      </c>
      <c r="X7" s="170">
        <f t="shared" si="1"/>
        <v>0</v>
      </c>
      <c r="AB7" s="314" t="str">
        <f t="shared" si="2"/>
        <v>Copper</v>
      </c>
    </row>
    <row r="8" spans="1:34" s="170" customFormat="1" ht="20.25">
      <c r="A8" s="198" t="s">
        <v>117</v>
      </c>
      <c r="B8" s="304" t="s">
        <v>18642</v>
      </c>
      <c r="C8" s="152" t="s">
        <v>115</v>
      </c>
      <c r="D8" s="149" t="s">
        <v>115</v>
      </c>
      <c r="E8" s="149" t="s">
        <v>116</v>
      </c>
      <c r="F8" s="149" t="s">
        <v>117</v>
      </c>
      <c r="G8" s="149" t="s">
        <v>12</v>
      </c>
      <c r="H8" s="206" t="s">
        <v>19143</v>
      </c>
      <c r="I8" s="207" t="s">
        <v>118</v>
      </c>
      <c r="J8" s="207" t="s">
        <v>16354</v>
      </c>
      <c r="K8" s="150"/>
      <c r="L8" s="150"/>
      <c r="M8" s="150"/>
      <c r="N8" s="150"/>
      <c r="O8" s="150"/>
      <c r="P8" s="209"/>
      <c r="Q8" s="151" t="s">
        <v>20064</v>
      </c>
      <c r="R8" s="149" t="s">
        <v>19143</v>
      </c>
      <c r="S8" s="155" t="str">
        <f t="shared" ca="1" si="3"/>
        <v>NO</v>
      </c>
      <c r="T8" s="155" t="str">
        <f ca="1">IF(B8="","",IF(ISERROR(MATCH($J8,[1]SorP!$B$1:$B$6226,0)),"",INDIRECT("'SorP'!$A$"&amp;MATCH($S8&amp;$J8,[1]SorP!C:C,0))))</f>
        <v>NO-42</v>
      </c>
      <c r="U8" s="168"/>
      <c r="V8" s="169" t="e">
        <f>IF(C8="",NA(),MATCH($B8&amp;$C8,'[1]Smelter Look-up'!$J:$J,0))</f>
        <v>#N/A</v>
      </c>
      <c r="X8" s="170">
        <f t="shared" si="1"/>
        <v>0</v>
      </c>
      <c r="AB8" s="314" t="str">
        <f t="shared" si="2"/>
        <v>Nickel</v>
      </c>
    </row>
    <row r="9" spans="1:34" s="170" customFormat="1" ht="20.25">
      <c r="A9" s="198" t="s">
        <v>18713</v>
      </c>
      <c r="B9" s="304" t="s">
        <v>18641</v>
      </c>
      <c r="C9" s="152" t="s">
        <v>103</v>
      </c>
      <c r="D9" s="149" t="s">
        <v>20062</v>
      </c>
      <c r="E9" s="149" t="s">
        <v>101</v>
      </c>
      <c r="F9" s="149" t="s">
        <v>18713</v>
      </c>
      <c r="G9" s="149" t="s">
        <v>12</v>
      </c>
      <c r="H9" s="206">
        <v>0</v>
      </c>
      <c r="I9" s="207" t="s">
        <v>103</v>
      </c>
      <c r="J9" s="207" t="s">
        <v>4141</v>
      </c>
      <c r="K9" s="150"/>
      <c r="L9" s="150"/>
      <c r="M9" s="150"/>
      <c r="N9" s="150"/>
      <c r="O9" s="150"/>
      <c r="P9" s="209"/>
      <c r="Q9" s="151" t="s">
        <v>20064</v>
      </c>
      <c r="R9" s="149" t="s">
        <v>103</v>
      </c>
      <c r="S9" s="155" t="str">
        <f t="shared" ca="1" si="3"/>
        <v>FI</v>
      </c>
      <c r="T9" s="155" t="str">
        <f ca="1">IF(B9="","",IF(ISERROR(MATCH($J9,[1]SorP!$B$1:$B$6226,0)),"",INDIRECT("'SorP'!$A$"&amp;MATCH($S9&amp;$J9,[1]SorP!C:C,0))))</f>
        <v>FI-07</v>
      </c>
      <c r="U9" s="168"/>
      <c r="V9" s="169">
        <f>IF(C9="",NA(),MATCH($B9&amp;$C9,'[1]Smelter Look-up'!$J:$J,0))</f>
        <v>220</v>
      </c>
      <c r="X9" s="170">
        <f t="shared" si="1"/>
        <v>0</v>
      </c>
      <c r="AB9" s="314" t="str">
        <f t="shared" si="2"/>
        <v>Copper</v>
      </c>
    </row>
    <row r="10" spans="1:34" s="170" customFormat="1" ht="89.25">
      <c r="A10" s="198" t="s">
        <v>18881</v>
      </c>
      <c r="B10" s="304" t="str">
        <f ca="1">IF(LEN(A10)=0,"",INDEX('Smelter Look-up'!$A:$A,MATCH($A10,'Smelter Look-up'!$E:$E,0)))</f>
        <v>Nickel</v>
      </c>
      <c r="C10" s="152" t="str">
        <f ca="1">IF(LEN(A10)=0,"",INDEX('Smelter Look-up'!$C:$C,MATCH($A10,'Smelter Look-up'!$E:$E,0)))</f>
        <v>Guangxi Yinyi Advanced Material Co., Ltd.</v>
      </c>
      <c r="D10" s="149"/>
      <c r="E10" s="149" t="str">
        <f ca="1">IF(ISERROR($V10),"",OFFSET('Smelter Look-up'!$D$4,$V10-4,0)&amp;"")</f>
        <v>CHINA</v>
      </c>
      <c r="F10" s="149" t="str">
        <f ca="1">IF(ISERROR($V10),"",OFFSET('Smelter Look-up'!$E$4,$V10-4,0))</f>
        <v>CID004395</v>
      </c>
      <c r="G10" s="149" t="str">
        <f ca="1">IF(C10=$X$4,"Enter smelter details",IF(ISERROR($V10),"",OFFSET('Smelter Look-up'!$F$4,$V10-4,0)))</f>
        <v>RMI</v>
      </c>
      <c r="H10" s="206">
        <f ca="1">IF(ISERROR($V10),"",OFFSET('Smelter Look-up'!$G$4,$V10-4,0))</f>
        <v>0</v>
      </c>
      <c r="I10" s="207" t="str">
        <f ca="1">IF(ISERROR($V10),"",OFFSET('Smelter Look-up'!$H$4,$V10-4,0))</f>
        <v>Yulin</v>
      </c>
      <c r="J10" s="207" t="str">
        <f ca="1">IF(ISERROR($V10),"",OFFSET('Smelter Look-up'!$I$4,$V10-4,0))</f>
        <v>Guangxi Zhuangzu Zizhiqu</v>
      </c>
      <c r="K10" s="150"/>
      <c r="L10" s="150"/>
      <c r="M10" s="150"/>
      <c r="N10" s="150"/>
      <c r="O10" s="150"/>
      <c r="P10" s="209"/>
      <c r="Q10" s="151" t="s">
        <v>20063</v>
      </c>
      <c r="R10" s="149" t="str">
        <f ca="1">IF(ISERROR($V10),"",OFFSET('Smelter Look-up'!$C$4,$V10-4,0)&amp;"")</f>
        <v>Guangxi Yinyi Advanced Material Co., Ltd.</v>
      </c>
      <c r="S10" s="155" t="str">
        <f t="shared" ca="1" si="0"/>
        <v>CN</v>
      </c>
      <c r="T10" s="155" t="str">
        <f ca="1">IF(B10="","",IF(ISERROR(MATCH($J10,SorP!$B$1:$B$6226,0)),"",INDIRECT("'SorP'!$A$"&amp;MATCH($S10&amp;$J10,SorP!C:C,0))))</f>
        <v>CN-GX</v>
      </c>
      <c r="U10" s="168"/>
      <c r="V10" s="169">
        <f ca="1">IF(C10="",NA(),MATCH($B10&amp;$C10,'Smelter Look-up'!$J:$J,0))</f>
        <v>388</v>
      </c>
      <c r="X10" s="170">
        <f t="shared" ca="1" si="1"/>
        <v>0</v>
      </c>
      <c r="AB10" s="314" t="str">
        <f t="shared" ca="1" si="2"/>
        <v>Nickel</v>
      </c>
    </row>
    <row r="11" spans="1:34" s="170" customFormat="1" ht="20.25">
      <c r="A11" s="199"/>
      <c r="B11" s="304" t="str">
        <f>IF(LEN(A11)=0,"",INDEX('Smelter Look-up'!$A:$A,MATCH($A11,'Smelter Look-up'!$E:$E,0)))</f>
        <v/>
      </c>
      <c r="C11" s="152" t="str">
        <f>IF(LEN(A11)=0,"",INDEX('Smelter Look-up'!$C:$C,MATCH($A11,'Smelter Look-up'!$E:$E,0)))</f>
        <v/>
      </c>
      <c r="D11" s="149"/>
      <c r="E11" s="149" t="str">
        <f ca="1">IF(ISERROR($V11),"",OFFSET('Smelter Look-up'!$D$4,$V11-4,0)&amp;"")</f>
        <v/>
      </c>
      <c r="F11" s="149" t="str">
        <f ca="1">IF(ISERROR($V11),"",OFFSET('Smelter Look-up'!$E$4,$V11-4,0))</f>
        <v/>
      </c>
      <c r="G11" s="149" t="str">
        <f ca="1">IF(C11=$X$4,"Enter smelter details",IF(ISERROR($V11),"",OFFSET('Smelter Look-up'!$F$4,$V11-4,0)))</f>
        <v/>
      </c>
      <c r="H11" s="206" t="str">
        <f ca="1">IF(ISERROR($V11),"",OFFSET('Smelter Look-up'!$G$4,$V11-4,0))</f>
        <v/>
      </c>
      <c r="I11" s="207" t="str">
        <f ca="1">IF(ISERROR($V11),"",OFFSET('Smelter Look-up'!$H$4,$V11-4,0))</f>
        <v/>
      </c>
      <c r="J11" s="207" t="str">
        <f ca="1">IF(ISERROR($V11),"",OFFSET('Smelter Look-up'!$I$4,$V11-4,0))</f>
        <v/>
      </c>
      <c r="K11" s="150"/>
      <c r="L11" s="150"/>
      <c r="M11" s="150"/>
      <c r="N11" s="150"/>
      <c r="O11" s="150"/>
      <c r="P11" s="209"/>
      <c r="Q11" s="151"/>
      <c r="R11" s="149" t="str">
        <f ca="1">IF(ISERROR($V11),"",OFFSET('Smelter Look-up'!$C$4,$V11-4,0)&amp;"")</f>
        <v/>
      </c>
      <c r="S11" s="155" t="str">
        <f t="shared" ca="1" si="0"/>
        <v/>
      </c>
      <c r="T11" s="155" t="str">
        <f ca="1">IF(B11="","",IF(ISERROR(MATCH($J11,SorP!$B$1:$B$6226,0)),"",INDIRECT("'SorP'!$A$"&amp;MATCH($S11&amp;$J11,SorP!C:C,0))))</f>
        <v/>
      </c>
      <c r="U11" s="168"/>
      <c r="V11" s="169" t="e">
        <f>IF(C11="",NA(),MATCH($B11&amp;$C11,'Smelter Look-up'!$J:$J,0))</f>
        <v>#N/A</v>
      </c>
      <c r="X11" s="170">
        <f t="shared" ca="1" si="1"/>
        <v>0</v>
      </c>
      <c r="AB11" s="314" t="str">
        <f t="shared" si="2"/>
        <v/>
      </c>
    </row>
    <row r="12" spans="1:34" s="170" customFormat="1" ht="20.25">
      <c r="A12" s="198"/>
      <c r="B12" s="304" t="str">
        <f>IF(LEN(A12)=0,"",INDEX('Smelter Look-up'!$A:$A,MATCH($A12,'Smelter Look-up'!$E:$E,0)))</f>
        <v/>
      </c>
      <c r="C12" s="152" t="str">
        <f>IF(LEN(A12)=0,"",INDEX('Smelter Look-up'!$C:$C,MATCH($A12,'Smelter Look-up'!$E:$E,0)))</f>
        <v/>
      </c>
      <c r="D12" s="149"/>
      <c r="E12" s="149" t="str">
        <f ca="1">IF(ISERROR($V12),"",OFFSET('Smelter Look-up'!$D$4,$V12-4,0)&amp;"")</f>
        <v/>
      </c>
      <c r="F12" s="149" t="str">
        <f ca="1">IF(ISERROR($V12),"",OFFSET('Smelter Look-up'!$E$4,$V12-4,0))</f>
        <v/>
      </c>
      <c r="G12" s="149" t="str">
        <f ca="1">IF(C12=$X$4,"Enter smelter details",IF(ISERROR($V12),"",OFFSET('Smelter Look-up'!$F$4,$V12-4,0)))</f>
        <v/>
      </c>
      <c r="H12" s="206" t="str">
        <f ca="1">IF(ISERROR($V12),"",OFFSET('Smelter Look-up'!$G$4,$V12-4,0))</f>
        <v/>
      </c>
      <c r="I12" s="207" t="str">
        <f ca="1">IF(ISERROR($V12),"",OFFSET('Smelter Look-up'!$H$4,$V12-4,0))</f>
        <v/>
      </c>
      <c r="J12" s="207" t="str">
        <f ca="1">IF(ISERROR($V12),"",OFFSET('Smelter Look-up'!$I$4,$V12-4,0))</f>
        <v/>
      </c>
      <c r="K12" s="150"/>
      <c r="L12" s="150"/>
      <c r="M12" s="150"/>
      <c r="N12" s="150"/>
      <c r="O12" s="150"/>
      <c r="P12" s="209"/>
      <c r="Q12" s="151"/>
      <c r="R12" s="149" t="str">
        <f ca="1">IF(ISERROR($V12),"",OFFSET('Smelter Look-up'!$C$4,$V12-4,0)&amp;"")</f>
        <v/>
      </c>
      <c r="S12" s="155" t="str">
        <f t="shared" ca="1" si="0"/>
        <v/>
      </c>
      <c r="T12" s="155" t="str">
        <f ca="1">IF(B12="","",IF(ISERROR(MATCH($J12,SorP!$B$1:$B$6226,0)),"",INDIRECT("'SorP'!$A$"&amp;MATCH($S12&amp;$J12,SorP!C:C,0))))</f>
        <v/>
      </c>
      <c r="U12" s="168"/>
      <c r="V12" s="169" t="e">
        <f>IF(C12="",NA(),MATCH($B12&amp;$C12,'Smelter Look-up'!$J:$J,0))</f>
        <v>#N/A</v>
      </c>
      <c r="X12" s="170">
        <f t="shared" ca="1" si="1"/>
        <v>0</v>
      </c>
      <c r="AB12" s="314" t="str">
        <f t="shared" si="2"/>
        <v/>
      </c>
    </row>
    <row r="13" spans="1:34" s="170" customFormat="1" ht="20.25">
      <c r="A13" s="198"/>
      <c r="B13" s="304" t="str">
        <f>IF(LEN(A13)=0,"",INDEX('Smelter Look-up'!$A:$A,MATCH($A13,'Smelter Look-up'!$E:$E,0)))</f>
        <v/>
      </c>
      <c r="C13" s="152" t="str">
        <f>IF(LEN(A13)=0,"",INDEX('Smelter Look-up'!$C:$C,MATCH($A13,'Smelter Look-up'!$E:$E,0)))</f>
        <v/>
      </c>
      <c r="D13" s="149"/>
      <c r="E13" s="149" t="str">
        <f ca="1">IF(ISERROR($V13),"",OFFSET('Smelter Look-up'!$D$4,$V13-4,0)&amp;"")</f>
        <v/>
      </c>
      <c r="F13" s="149" t="str">
        <f ca="1">IF(ISERROR($V13),"",OFFSET('Smelter Look-up'!$E$4,$V13-4,0))</f>
        <v/>
      </c>
      <c r="G13" s="149" t="str">
        <f ca="1">IF(C13=$X$4,"Enter smelter details",IF(ISERROR($V13),"",OFFSET('Smelter Look-up'!$F$4,$V13-4,0)))</f>
        <v/>
      </c>
      <c r="H13" s="206" t="str">
        <f ca="1">IF(ISERROR($V13),"",OFFSET('Smelter Look-up'!$G$4,$V13-4,0))</f>
        <v/>
      </c>
      <c r="I13" s="207" t="str">
        <f ca="1">IF(ISERROR($V13),"",OFFSET('Smelter Look-up'!$H$4,$V13-4,0))</f>
        <v/>
      </c>
      <c r="J13" s="207" t="str">
        <f ca="1">IF(ISERROR($V13),"",OFFSET('Smelter Look-up'!$I$4,$V13-4,0))</f>
        <v/>
      </c>
      <c r="K13" s="150"/>
      <c r="L13" s="150"/>
      <c r="M13" s="150"/>
      <c r="N13" s="150"/>
      <c r="O13" s="150"/>
      <c r="P13" s="209"/>
      <c r="Q13" s="151"/>
      <c r="R13" s="149" t="str">
        <f ca="1">IF(ISERROR($V13),"",OFFSET('Smelter Look-up'!$C$4,$V13-4,0)&amp;"")</f>
        <v/>
      </c>
      <c r="S13" s="155" t="str">
        <f t="shared" ref="S13:S63" ca="1" si="4">IF(B13="","",IF(ISERROR(MATCH($E13,CL,0)),"Unknown",INDIRECT("'C'!$A$"&amp;MATCH($E13,CL,0)+1)))</f>
        <v/>
      </c>
      <c r="T13" s="155" t="str">
        <f ca="1">IF(B13="","",IF(ISERROR(MATCH($J13,SorP!$B$1:$B$6226,0)),"",INDIRECT("'SorP'!$A$"&amp;MATCH($S13&amp;$J13,SorP!C:C,0))))</f>
        <v/>
      </c>
      <c r="U13" s="168"/>
      <c r="V13" s="169" t="e">
        <f>IF(C13="",NA(),MATCH($B13&amp;$C13,'Smelter Look-up'!$J:$J,0))</f>
        <v>#N/A</v>
      </c>
      <c r="X13" s="170">
        <f t="shared" ref="X13:X62" ca="1" si="5">IF(AND(C13="Smelter not listed",OR(LEN(D13)=0,LEN(E13)=0)),1,0)</f>
        <v>0</v>
      </c>
      <c r="AB13" s="314" t="str">
        <f t="shared" ref="AB13:AB69" si="6">IF(C13="","",B13)</f>
        <v/>
      </c>
    </row>
    <row r="14" spans="1:34" s="170" customFormat="1" ht="20.25">
      <c r="A14" s="199"/>
      <c r="B14" s="304" t="str">
        <f>IF(LEN(A14)=0,"",INDEX('Smelter Look-up'!$A:$A,MATCH($A14,'Smelter Look-up'!$E:$E,0)))</f>
        <v/>
      </c>
      <c r="C14" s="152" t="str">
        <f>IF(LEN(A14)=0,"",INDEX('Smelter Look-up'!$C:$C,MATCH($A14,'Smelter Look-up'!$E:$E,0)))</f>
        <v/>
      </c>
      <c r="D14" s="149"/>
      <c r="E14" s="149" t="str">
        <f ca="1">IF(ISERROR($V14),"",OFFSET('Smelter Look-up'!$D$4,$V14-4,0)&amp;"")</f>
        <v/>
      </c>
      <c r="F14" s="149" t="str">
        <f ca="1">IF(ISERROR($V14),"",OFFSET('Smelter Look-up'!$E$4,$V14-4,0))</f>
        <v/>
      </c>
      <c r="G14" s="149" t="str">
        <f ca="1">IF(C14=$X$4,"Enter smelter details",IF(ISERROR($V14),"",OFFSET('Smelter Look-up'!$F$4,$V14-4,0)))</f>
        <v/>
      </c>
      <c r="H14" s="206" t="str">
        <f ca="1">IF(ISERROR($V14),"",OFFSET('Smelter Look-up'!$G$4,$V14-4,0))</f>
        <v/>
      </c>
      <c r="I14" s="207" t="str">
        <f ca="1">IF(ISERROR($V14),"",OFFSET('Smelter Look-up'!$H$4,$V14-4,0))</f>
        <v/>
      </c>
      <c r="J14" s="207" t="str">
        <f ca="1">IF(ISERROR($V14),"",OFFSET('Smelter Look-up'!$I$4,$V14-4,0))</f>
        <v/>
      </c>
      <c r="K14" s="150"/>
      <c r="L14" s="150"/>
      <c r="M14" s="150"/>
      <c r="N14" s="150"/>
      <c r="O14" s="150"/>
      <c r="P14" s="209"/>
      <c r="Q14" s="151"/>
      <c r="R14" s="149" t="str">
        <f ca="1">IF(ISERROR($V14),"",OFFSET('Smelter Look-up'!$C$4,$V14-4,0)&amp;"")</f>
        <v/>
      </c>
      <c r="S14" s="155" t="str">
        <f t="shared" ca="1" si="4"/>
        <v/>
      </c>
      <c r="T14" s="155" t="str">
        <f ca="1">IF(B14="","",IF(ISERROR(MATCH($J14,SorP!$B$1:$B$6226,0)),"",INDIRECT("'SorP'!$A$"&amp;MATCH($S14&amp;$J14,SorP!C:C,0))))</f>
        <v/>
      </c>
      <c r="U14" s="168"/>
      <c r="V14" s="169" t="e">
        <f>IF(C14="",NA(),MATCH($B14&amp;$C14,'Smelter Look-up'!$J:$J,0))</f>
        <v>#N/A</v>
      </c>
      <c r="X14" s="170">
        <f t="shared" ca="1" si="5"/>
        <v>0</v>
      </c>
      <c r="AB14" s="314" t="str">
        <f t="shared" si="6"/>
        <v/>
      </c>
    </row>
    <row r="15" spans="1:34" s="170" customFormat="1" ht="20.25">
      <c r="A15" s="199"/>
      <c r="B15" s="304" t="str">
        <f>IF(LEN(A15)=0,"",INDEX('Smelter Look-up'!$A:$A,MATCH($A15,'Smelter Look-up'!$E:$E,0)))</f>
        <v/>
      </c>
      <c r="C15" s="152" t="str">
        <f>IF(LEN(A15)=0,"",INDEX('Smelter Look-up'!$C:$C,MATCH($A15,'Smelter Look-up'!$E:$E,0)))</f>
        <v/>
      </c>
      <c r="D15" s="149"/>
      <c r="E15" s="149" t="str">
        <f ca="1">IF(ISERROR($V15),"",OFFSET('Smelter Look-up'!$D$4,$V15-4,0)&amp;"")</f>
        <v/>
      </c>
      <c r="F15" s="149" t="str">
        <f ca="1">IF(ISERROR($V15),"",OFFSET('Smelter Look-up'!$E$4,$V15-4,0))</f>
        <v/>
      </c>
      <c r="G15" s="149" t="str">
        <f ca="1">IF(C15=$X$4,"Enter smelter details",IF(ISERROR($V15),"",OFFSET('Smelter Look-up'!$F$4,$V15-4,0)))</f>
        <v/>
      </c>
      <c r="H15" s="206" t="str">
        <f ca="1">IF(ISERROR($V15),"",OFFSET('Smelter Look-up'!$G$4,$V15-4,0))</f>
        <v/>
      </c>
      <c r="I15" s="207" t="str">
        <f ca="1">IF(ISERROR($V15),"",OFFSET('Smelter Look-up'!$H$4,$V15-4,0))</f>
        <v/>
      </c>
      <c r="J15" s="207" t="str">
        <f ca="1">IF(ISERROR($V15),"",OFFSET('Smelter Look-up'!$I$4,$V15-4,0))</f>
        <v/>
      </c>
      <c r="K15" s="150"/>
      <c r="L15" s="150"/>
      <c r="M15" s="150"/>
      <c r="N15" s="150"/>
      <c r="O15" s="150"/>
      <c r="P15" s="209"/>
      <c r="Q15" s="151"/>
      <c r="R15" s="149" t="str">
        <f ca="1">IF(ISERROR($V15),"",OFFSET('Smelter Look-up'!$C$4,$V15-4,0)&amp;"")</f>
        <v/>
      </c>
      <c r="S15" s="155" t="str">
        <f t="shared" ca="1" si="4"/>
        <v/>
      </c>
      <c r="T15" s="155" t="str">
        <f ca="1">IF(B15="","",IF(ISERROR(MATCH($J15,SorP!$B$1:$B$6226,0)),"",INDIRECT("'SorP'!$A$"&amp;MATCH($S15&amp;$J15,SorP!C:C,0))))</f>
        <v/>
      </c>
      <c r="U15" s="168"/>
      <c r="V15" s="169" t="e">
        <f>IF(C15="",NA(),MATCH($B15&amp;$C15,'Smelter Look-up'!$J:$J,0))</f>
        <v>#N/A</v>
      </c>
      <c r="X15" s="170">
        <f t="shared" ca="1" si="5"/>
        <v>0</v>
      </c>
      <c r="AB15" s="314" t="str">
        <f t="shared" si="6"/>
        <v/>
      </c>
    </row>
    <row r="16" spans="1:34" s="170" customFormat="1" ht="20.25">
      <c r="A16" s="198"/>
      <c r="B16" s="304" t="str">
        <f>IF(LEN(A16)=0,"",INDEX('Smelter Look-up'!$A:$A,MATCH($A16,'Smelter Look-up'!$E:$E,0)))</f>
        <v/>
      </c>
      <c r="C16" s="152" t="str">
        <f>IF(LEN(A16)=0,"",INDEX('Smelter Look-up'!$C:$C,MATCH($A16,'Smelter Look-up'!$E:$E,0)))</f>
        <v/>
      </c>
      <c r="D16" s="149"/>
      <c r="E16" s="149" t="str">
        <f ca="1">IF(ISERROR($V16),"",OFFSET('Smelter Look-up'!$D$4,$V16-4,0)&amp;"")</f>
        <v/>
      </c>
      <c r="F16" s="149" t="str">
        <f ca="1">IF(ISERROR($V16),"",OFFSET('Smelter Look-up'!$E$4,$V16-4,0))</f>
        <v/>
      </c>
      <c r="G16" s="149" t="str">
        <f ca="1">IF(C16=$X$4,"Enter smelter details",IF(ISERROR($V16),"",OFFSET('Smelter Look-up'!$F$4,$V16-4,0)))</f>
        <v/>
      </c>
      <c r="H16" s="206" t="str">
        <f ca="1">IF(ISERROR($V16),"",OFFSET('Smelter Look-up'!$G$4,$V16-4,0))</f>
        <v/>
      </c>
      <c r="I16" s="207" t="str">
        <f ca="1">IF(ISERROR($V16),"",OFFSET('Smelter Look-up'!$H$4,$V16-4,0))</f>
        <v/>
      </c>
      <c r="J16" s="207" t="str">
        <f ca="1">IF(ISERROR($V16),"",OFFSET('Smelter Look-up'!$I$4,$V16-4,0))</f>
        <v/>
      </c>
      <c r="K16" s="150"/>
      <c r="L16" s="150"/>
      <c r="M16" s="150"/>
      <c r="N16" s="150"/>
      <c r="O16" s="150"/>
      <c r="P16" s="209"/>
      <c r="Q16" s="151"/>
      <c r="R16" s="149" t="str">
        <f ca="1">IF(ISERROR($V16),"",OFFSET('Smelter Look-up'!$C$4,$V16-4,0)&amp;"")</f>
        <v/>
      </c>
      <c r="S16" s="155" t="str">
        <f t="shared" ca="1" si="4"/>
        <v/>
      </c>
      <c r="T16" s="155" t="str">
        <f ca="1">IF(B16="","",IF(ISERROR(MATCH($J16,SorP!$B$1:$B$6226,0)),"",INDIRECT("'SorP'!$A$"&amp;MATCH($S16&amp;$J16,SorP!C:C,0))))</f>
        <v/>
      </c>
      <c r="U16" s="168"/>
      <c r="V16" s="169" t="e">
        <f>IF(C16="",NA(),MATCH($B16&amp;$C16,'Smelter Look-up'!$J:$J,0))</f>
        <v>#N/A</v>
      </c>
      <c r="X16" s="170">
        <f t="shared" ca="1" si="5"/>
        <v>0</v>
      </c>
      <c r="AB16" s="314" t="str">
        <f t="shared" si="6"/>
        <v/>
      </c>
    </row>
    <row r="17" spans="1:28" s="170" customFormat="1" ht="20.25">
      <c r="A17" s="198"/>
      <c r="B17" s="304" t="str">
        <f>IF(LEN(A17)=0,"",INDEX('Smelter Look-up'!$A:$A,MATCH($A17,'Smelter Look-up'!$E:$E,0)))</f>
        <v/>
      </c>
      <c r="C17" s="152" t="str">
        <f>IF(LEN(A17)=0,"",INDEX('Smelter Look-up'!$C:$C,MATCH($A17,'Smelter Look-up'!$E:$E,0)))</f>
        <v/>
      </c>
      <c r="D17" s="149"/>
      <c r="E17" s="149" t="str">
        <f ca="1">IF(ISERROR($V17),"",OFFSET('Smelter Look-up'!$D$4,$V17-4,0)&amp;"")</f>
        <v/>
      </c>
      <c r="F17" s="149" t="str">
        <f ca="1">IF(ISERROR($V17),"",OFFSET('Smelter Look-up'!$E$4,$V17-4,0))</f>
        <v/>
      </c>
      <c r="G17" s="149" t="str">
        <f ca="1">IF(C17=$X$4,"Enter smelter details",IF(ISERROR($V17),"",OFFSET('Smelter Look-up'!$F$4,$V17-4,0)))</f>
        <v/>
      </c>
      <c r="H17" s="206" t="str">
        <f ca="1">IF(ISERROR($V17),"",OFFSET('Smelter Look-up'!$G$4,$V17-4,0))</f>
        <v/>
      </c>
      <c r="I17" s="207" t="str">
        <f ca="1">IF(ISERROR($V17),"",OFFSET('Smelter Look-up'!$H$4,$V17-4,0))</f>
        <v/>
      </c>
      <c r="J17" s="207" t="str">
        <f ca="1">IF(ISERROR($V17),"",OFFSET('Smelter Look-up'!$I$4,$V17-4,0))</f>
        <v/>
      </c>
      <c r="K17" s="150"/>
      <c r="L17" s="150"/>
      <c r="M17" s="150"/>
      <c r="N17" s="150"/>
      <c r="O17" s="150"/>
      <c r="P17" s="209"/>
      <c r="Q17" s="151"/>
      <c r="R17" s="149" t="str">
        <f ca="1">IF(ISERROR($V17),"",OFFSET('Smelter Look-up'!$C$4,$V17-4,0)&amp;"")</f>
        <v/>
      </c>
      <c r="S17" s="155" t="str">
        <f t="shared" ca="1" si="4"/>
        <v/>
      </c>
      <c r="T17" s="155" t="str">
        <f ca="1">IF(B17="","",IF(ISERROR(MATCH($J17,SorP!$B$1:$B$6226,0)),"",INDIRECT("'SorP'!$A$"&amp;MATCH($S17&amp;$J17,SorP!C:C,0))))</f>
        <v/>
      </c>
      <c r="U17" s="168"/>
      <c r="V17" s="169" t="e">
        <f>IF(C17="",NA(),MATCH($B17&amp;$C17,'Smelter Look-up'!$J:$J,0))</f>
        <v>#N/A</v>
      </c>
      <c r="X17" s="170">
        <f t="shared" ca="1" si="5"/>
        <v>0</v>
      </c>
      <c r="AB17" s="314" t="str">
        <f t="shared" si="6"/>
        <v/>
      </c>
    </row>
    <row r="18" spans="1:28" s="170" customFormat="1" ht="20.25">
      <c r="A18" s="198"/>
      <c r="B18" s="304" t="str">
        <f>IF(LEN(A18)=0,"",INDEX('Smelter Look-up'!$A:$A,MATCH($A18,'Smelter Look-up'!$E:$E,0)))</f>
        <v/>
      </c>
      <c r="C18" s="152" t="str">
        <f>IF(LEN(A18)=0,"",INDEX('Smelter Look-up'!$C:$C,MATCH($A18,'Smelter Look-up'!$E:$E,0)))</f>
        <v/>
      </c>
      <c r="D18" s="149"/>
      <c r="E18" s="149" t="str">
        <f ca="1">IF(ISERROR($V18),"",OFFSET('Smelter Look-up'!$D$4,$V18-4,0)&amp;"")</f>
        <v/>
      </c>
      <c r="F18" s="149" t="str">
        <f ca="1">IF(ISERROR($V18),"",OFFSET('Smelter Look-up'!$E$4,$V18-4,0))</f>
        <v/>
      </c>
      <c r="G18" s="149" t="str">
        <f ca="1">IF(C18=$X$4,"Enter smelter details",IF(ISERROR($V18),"",OFFSET('Smelter Look-up'!$F$4,$V18-4,0)))</f>
        <v/>
      </c>
      <c r="H18" s="206" t="str">
        <f ca="1">IF(ISERROR($V18),"",OFFSET('Smelter Look-up'!$G$4,$V18-4,0))</f>
        <v/>
      </c>
      <c r="I18" s="207" t="str">
        <f ca="1">IF(ISERROR($V18),"",OFFSET('Smelter Look-up'!$H$4,$V18-4,0))</f>
        <v/>
      </c>
      <c r="J18" s="207" t="str">
        <f ca="1">IF(ISERROR($V18),"",OFFSET('Smelter Look-up'!$I$4,$V18-4,0))</f>
        <v/>
      </c>
      <c r="K18" s="150"/>
      <c r="L18" s="150"/>
      <c r="M18" s="150"/>
      <c r="N18" s="150"/>
      <c r="O18" s="150"/>
      <c r="P18" s="209"/>
      <c r="Q18" s="151"/>
      <c r="R18" s="149" t="str">
        <f ca="1">IF(ISERROR($V18),"",OFFSET('Smelter Look-up'!$C$4,$V18-4,0)&amp;"")</f>
        <v/>
      </c>
      <c r="S18" s="155" t="str">
        <f t="shared" ca="1" si="4"/>
        <v/>
      </c>
      <c r="T18" s="155" t="str">
        <f ca="1">IF(B18="","",IF(ISERROR(MATCH($J18,SorP!$B$1:$B$6226,0)),"",INDIRECT("'SorP'!$A$"&amp;MATCH($S18&amp;$J18,SorP!C:C,0))))</f>
        <v/>
      </c>
      <c r="U18" s="168"/>
      <c r="V18" s="169" t="e">
        <f>IF(C18="",NA(),MATCH($B18&amp;$C18,'Smelter Look-up'!$J:$J,0))</f>
        <v>#N/A</v>
      </c>
      <c r="X18" s="170">
        <f t="shared" ca="1" si="5"/>
        <v>0</v>
      </c>
      <c r="AB18" s="314" t="str">
        <f t="shared" si="6"/>
        <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4"/>
        <v/>
      </c>
      <c r="T19" s="155" t="str">
        <f ca="1">IF(B19="","",IF(ISERROR(MATCH($J19,SorP!$B$1:$B$6226,0)),"",INDIRECT("'SorP'!$A$"&amp;MATCH($S19&amp;$J19,SorP!C:C,0))))</f>
        <v/>
      </c>
      <c r="U19" s="168"/>
      <c r="V19" s="169" t="e">
        <f>IF(C19="",NA(),MATCH($B19&amp;$C19,'Smelter Look-up'!$J:$J,0))</f>
        <v>#N/A</v>
      </c>
      <c r="X19" s="170">
        <f t="shared" ca="1" si="5"/>
        <v>0</v>
      </c>
      <c r="AB19" s="314" t="str">
        <f t="shared" si="6"/>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4"/>
        <v/>
      </c>
      <c r="T20" s="155" t="str">
        <f ca="1">IF(B20="","",IF(ISERROR(MATCH($J20,SorP!$B$1:$B$6226,0)),"",INDIRECT("'SorP'!$A$"&amp;MATCH($S20&amp;$J20,SorP!C:C,0))))</f>
        <v/>
      </c>
      <c r="U20" s="168"/>
      <c r="V20" s="169" t="e">
        <f>IF(C20="",NA(),MATCH($B20&amp;$C20,'Smelter Look-up'!$J:$J,0))</f>
        <v>#N/A</v>
      </c>
      <c r="X20" s="170">
        <f t="shared" ca="1" si="5"/>
        <v>0</v>
      </c>
      <c r="AB20" s="314" t="str">
        <f t="shared" si="6"/>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4"/>
        <v/>
      </c>
      <c r="T21" s="155" t="str">
        <f ca="1">IF(B21="","",IF(ISERROR(MATCH($J21,SorP!$B$1:$B$6226,0)),"",INDIRECT("'SorP'!$A$"&amp;MATCH($S21&amp;$J21,SorP!C:C,0))))</f>
        <v/>
      </c>
      <c r="U21" s="168"/>
      <c r="V21" s="169" t="e">
        <f>IF(C21="",NA(),MATCH($B21&amp;$C21,'Smelter Look-up'!$J:$J,0))</f>
        <v>#N/A</v>
      </c>
      <c r="X21" s="170">
        <f t="shared" ca="1" si="5"/>
        <v>0</v>
      </c>
      <c r="AB21" s="314" t="str">
        <f t="shared" si="6"/>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4"/>
        <v/>
      </c>
      <c r="T22" s="155" t="str">
        <f ca="1">IF(B22="","",IF(ISERROR(MATCH($J22,SorP!$B$1:$B$6226,0)),"",INDIRECT("'SorP'!$A$"&amp;MATCH($S22&amp;$J22,SorP!C:C,0))))</f>
        <v/>
      </c>
      <c r="U22" s="168"/>
      <c r="V22" s="169" t="e">
        <f>IF(C22="",NA(),MATCH($B22&amp;$C22,'Smelter Look-up'!$J:$J,0))</f>
        <v>#N/A</v>
      </c>
      <c r="X22" s="170">
        <f t="shared" ca="1" si="5"/>
        <v>0</v>
      </c>
      <c r="AB22" s="314" t="str">
        <f t="shared" si="6"/>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4"/>
        <v/>
      </c>
      <c r="T23" s="155" t="str">
        <f ca="1">IF(B23="","",IF(ISERROR(MATCH($J23,SorP!$B$1:$B$6226,0)),"",INDIRECT("'SorP'!$A$"&amp;MATCH($S23&amp;$J23,SorP!C:C,0))))</f>
        <v/>
      </c>
      <c r="U23" s="168"/>
      <c r="V23" s="169" t="e">
        <f>IF(C23="",NA(),MATCH($B23&amp;$C23,'Smelter Look-up'!$J:$J,0))</f>
        <v>#N/A</v>
      </c>
      <c r="X23" s="170">
        <f t="shared" ca="1" si="5"/>
        <v>0</v>
      </c>
      <c r="AB23" s="314" t="str">
        <f t="shared" si="6"/>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4"/>
        <v/>
      </c>
      <c r="T24" s="155" t="str">
        <f ca="1">IF(B24="","",IF(ISERROR(MATCH($J24,SorP!$B$1:$B$6226,0)),"",INDIRECT("'SorP'!$A$"&amp;MATCH($S24&amp;$J24,SorP!C:C,0))))</f>
        <v/>
      </c>
      <c r="U24" s="168"/>
      <c r="V24" s="169" t="e">
        <f>IF(C24="",NA(),MATCH($B24&amp;$C24,'Smelter Look-up'!$J:$J,0))</f>
        <v>#N/A</v>
      </c>
      <c r="X24" s="170">
        <f t="shared" ca="1" si="5"/>
        <v>0</v>
      </c>
      <c r="AB24" s="314" t="str">
        <f t="shared" si="6"/>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4"/>
        <v/>
      </c>
      <c r="T25" s="155" t="str">
        <f ca="1">IF(B25="","",IF(ISERROR(MATCH($J25,SorP!$B$1:$B$6226,0)),"",INDIRECT("'SorP'!$A$"&amp;MATCH($S25&amp;$J25,SorP!C:C,0))))</f>
        <v/>
      </c>
      <c r="U25" s="168"/>
      <c r="V25" s="169" t="e">
        <f>IF(C25="",NA(),MATCH($B25&amp;$C25,'Smelter Look-up'!$J:$J,0))</f>
        <v>#N/A</v>
      </c>
      <c r="X25" s="170">
        <f t="shared" ca="1" si="5"/>
        <v>0</v>
      </c>
      <c r="AB25" s="314" t="str">
        <f t="shared" si="6"/>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4"/>
        <v/>
      </c>
      <c r="T26" s="155" t="str">
        <f ca="1">IF(B26="","",IF(ISERROR(MATCH($J26,SorP!$B$1:$B$6226,0)),"",INDIRECT("'SorP'!$A$"&amp;MATCH($S26&amp;$J26,SorP!C:C,0))))</f>
        <v/>
      </c>
      <c r="U26" s="168"/>
      <c r="V26" s="169" t="e">
        <f>IF(C26="",NA(),MATCH($B26&amp;$C26,'Smelter Look-up'!$J:$J,0))</f>
        <v>#N/A</v>
      </c>
      <c r="X26" s="170">
        <f t="shared" ca="1" si="5"/>
        <v>0</v>
      </c>
      <c r="AB26" s="314" t="str">
        <f t="shared" si="6"/>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4"/>
        <v/>
      </c>
      <c r="T27" s="155" t="str">
        <f ca="1">IF(B27="","",IF(ISERROR(MATCH($J27,SorP!$B$1:$B$6226,0)),"",INDIRECT("'SorP'!$A$"&amp;MATCH($S27&amp;$J27,SorP!C:C,0))))</f>
        <v/>
      </c>
      <c r="U27" s="168"/>
      <c r="V27" s="169" t="e">
        <f>IF(C27="",NA(),MATCH($B27&amp;$C27,'Smelter Look-up'!$J:$J,0))</f>
        <v>#N/A</v>
      </c>
      <c r="X27" s="170">
        <f t="shared" ca="1" si="5"/>
        <v>0</v>
      </c>
      <c r="AB27" s="314" t="str">
        <f t="shared" si="6"/>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4"/>
        <v/>
      </c>
      <c r="T28" s="155" t="str">
        <f ca="1">IF(B28="","",IF(ISERROR(MATCH($J28,SorP!$B$1:$B$6226,0)),"",INDIRECT("'SorP'!$A$"&amp;MATCH($S28&amp;$J28,SorP!C:C,0))))</f>
        <v/>
      </c>
      <c r="U28" s="168"/>
      <c r="V28" s="169" t="e">
        <f>IF(C28="",NA(),MATCH($B28&amp;$C28,'Smelter Look-up'!$J:$J,0))</f>
        <v>#N/A</v>
      </c>
      <c r="X28" s="170">
        <f t="shared" ca="1" si="5"/>
        <v>0</v>
      </c>
      <c r="AB28" s="314" t="str">
        <f t="shared" si="6"/>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4"/>
        <v/>
      </c>
      <c r="T29" s="155" t="str">
        <f ca="1">IF(B29="","",IF(ISERROR(MATCH($J29,SorP!$B$1:$B$6226,0)),"",INDIRECT("'SorP'!$A$"&amp;MATCH($S29&amp;$J29,SorP!C:C,0))))</f>
        <v/>
      </c>
      <c r="U29" s="168"/>
      <c r="V29" s="169" t="e">
        <f>IF(C29="",NA(),MATCH($B29&amp;$C29,'Smelter Look-up'!$J:$J,0))</f>
        <v>#N/A</v>
      </c>
      <c r="X29" s="170">
        <f t="shared" ca="1" si="5"/>
        <v>0</v>
      </c>
      <c r="AB29" s="314" t="str">
        <f t="shared" si="6"/>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4"/>
        <v/>
      </c>
      <c r="T30" s="155" t="str">
        <f ca="1">IF(B30="","",IF(ISERROR(MATCH($J30,SorP!$B$1:$B$6226,0)),"",INDIRECT("'SorP'!$A$"&amp;MATCH($S30&amp;$J30,SorP!C:C,0))))</f>
        <v/>
      </c>
      <c r="U30" s="168"/>
      <c r="V30" s="169" t="e">
        <f>IF(C30="",NA(),MATCH($B30&amp;$C30,'Smelter Look-up'!$J:$J,0))</f>
        <v>#N/A</v>
      </c>
      <c r="X30" s="170">
        <f t="shared" ca="1" si="5"/>
        <v>0</v>
      </c>
      <c r="AB30" s="314" t="str">
        <f t="shared" si="6"/>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4"/>
        <v/>
      </c>
      <c r="T31" s="155" t="str">
        <f ca="1">IF(B31="","",IF(ISERROR(MATCH($J31,SorP!$B$1:$B$6226,0)),"",INDIRECT("'SorP'!$A$"&amp;MATCH($S31&amp;$J31,SorP!C:C,0))))</f>
        <v/>
      </c>
      <c r="U31" s="168"/>
      <c r="V31" s="169" t="e">
        <f>IF(C31="",NA(),MATCH($B31&amp;$C31,'Smelter Look-up'!$J:$J,0))</f>
        <v>#N/A</v>
      </c>
      <c r="X31" s="170">
        <f t="shared" ca="1" si="5"/>
        <v>0</v>
      </c>
      <c r="AB31" s="314" t="str">
        <f t="shared" si="6"/>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4"/>
        <v/>
      </c>
      <c r="T32" s="155" t="str">
        <f ca="1">IF(B32="","",IF(ISERROR(MATCH($J32,SorP!$B$1:$B$6226,0)),"",INDIRECT("'SorP'!$A$"&amp;MATCH($S32&amp;$J32,SorP!C:C,0))))</f>
        <v/>
      </c>
      <c r="U32" s="168"/>
      <c r="V32" s="169" t="e">
        <f>IF(C32="",NA(),MATCH($B32&amp;$C32,'Smelter Look-up'!$J:$J,0))</f>
        <v>#N/A</v>
      </c>
      <c r="X32" s="170">
        <f t="shared" ca="1" si="5"/>
        <v>0</v>
      </c>
      <c r="AB32" s="314" t="str">
        <f t="shared" si="6"/>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4"/>
        <v/>
      </c>
      <c r="T33" s="155" t="str">
        <f ca="1">IF(B33="","",IF(ISERROR(MATCH($J33,SorP!$B$1:$B$6226,0)),"",INDIRECT("'SorP'!$A$"&amp;MATCH($S33&amp;$J33,SorP!C:C,0))))</f>
        <v/>
      </c>
      <c r="U33" s="168"/>
      <c r="V33" s="169" t="e">
        <f>IF(C33="",NA(),MATCH($B33&amp;$C33,'Smelter Look-up'!$J:$J,0))</f>
        <v>#N/A</v>
      </c>
      <c r="X33" s="170">
        <f t="shared" ca="1" si="5"/>
        <v>0</v>
      </c>
      <c r="AB33" s="314" t="str">
        <f t="shared" si="6"/>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4"/>
        <v/>
      </c>
      <c r="T34" s="155" t="str">
        <f ca="1">IF(B34="","",IF(ISERROR(MATCH($J34,SorP!$B$1:$B$6226,0)),"",INDIRECT("'SorP'!$A$"&amp;MATCH($S34&amp;$J34,SorP!C:C,0))))</f>
        <v/>
      </c>
      <c r="U34" s="168"/>
      <c r="V34" s="169" t="e">
        <f>IF(C34="",NA(),MATCH($B34&amp;$C34,'Smelter Look-up'!$J:$J,0))</f>
        <v>#N/A</v>
      </c>
      <c r="X34" s="170">
        <f t="shared" ca="1" si="5"/>
        <v>0</v>
      </c>
      <c r="AB34" s="314" t="str">
        <f t="shared" si="6"/>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4"/>
        <v/>
      </c>
      <c r="T35" s="155" t="str">
        <f ca="1">IF(B35="","",IF(ISERROR(MATCH($J35,SorP!$B$1:$B$6226,0)),"",INDIRECT("'SorP'!$A$"&amp;MATCH($S35&amp;$J35,SorP!C:C,0))))</f>
        <v/>
      </c>
      <c r="U35" s="168"/>
      <c r="V35" s="169" t="e">
        <f>IF(C35="",NA(),MATCH($B35&amp;$C35,'Smelter Look-up'!$J:$J,0))</f>
        <v>#N/A</v>
      </c>
      <c r="X35" s="170">
        <f t="shared" ca="1" si="5"/>
        <v>0</v>
      </c>
      <c r="AB35" s="314" t="str">
        <f t="shared" si="6"/>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4"/>
        <v/>
      </c>
      <c r="T36" s="155" t="str">
        <f ca="1">IF(B36="","",IF(ISERROR(MATCH($J36,SorP!$B$1:$B$6226,0)),"",INDIRECT("'SorP'!$A$"&amp;MATCH($S36&amp;$J36,SorP!C:C,0))))</f>
        <v/>
      </c>
      <c r="U36" s="168"/>
      <c r="V36" s="169" t="e">
        <f>IF(C36="",NA(),MATCH($B36&amp;$C36,'Smelter Look-up'!$J:$J,0))</f>
        <v>#N/A</v>
      </c>
      <c r="X36" s="170">
        <f t="shared" ca="1" si="5"/>
        <v>0</v>
      </c>
      <c r="AB36" s="314" t="str">
        <f t="shared" si="6"/>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4"/>
        <v/>
      </c>
      <c r="T37" s="155" t="str">
        <f ca="1">IF(B37="","",IF(ISERROR(MATCH($J37,SorP!$B$1:$B$6226,0)),"",INDIRECT("'SorP'!$A$"&amp;MATCH($S37&amp;$J37,SorP!C:C,0))))</f>
        <v/>
      </c>
      <c r="U37" s="168"/>
      <c r="V37" s="169" t="e">
        <f>IF(C37="",NA(),MATCH($B37&amp;$C37,'Smelter Look-up'!$J:$J,0))</f>
        <v>#N/A</v>
      </c>
      <c r="X37" s="170">
        <f t="shared" ca="1" si="5"/>
        <v>0</v>
      </c>
      <c r="AB37" s="314" t="str">
        <f t="shared" si="6"/>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4"/>
        <v/>
      </c>
      <c r="T38" s="155" t="str">
        <f ca="1">IF(B38="","",IF(ISERROR(MATCH($J38,SorP!$B$1:$B$6226,0)),"",INDIRECT("'SorP'!$A$"&amp;MATCH($S38&amp;$J38,SorP!C:C,0))))</f>
        <v/>
      </c>
      <c r="U38" s="168"/>
      <c r="V38" s="169" t="e">
        <f>IF(C38="",NA(),MATCH($B38&amp;$C38,'Smelter Look-up'!$J:$J,0))</f>
        <v>#N/A</v>
      </c>
      <c r="X38" s="170">
        <f t="shared" ca="1" si="5"/>
        <v>0</v>
      </c>
      <c r="AB38" s="314" t="str">
        <f t="shared" si="6"/>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4"/>
        <v/>
      </c>
      <c r="T39" s="155" t="str">
        <f ca="1">IF(B39="","",IF(ISERROR(MATCH($J39,SorP!$B$1:$B$6226,0)),"",INDIRECT("'SorP'!$A$"&amp;MATCH($S39&amp;$J39,SorP!C:C,0))))</f>
        <v/>
      </c>
      <c r="U39" s="168"/>
      <c r="V39" s="169" t="e">
        <f>IF(C39="",NA(),MATCH($B39&amp;$C39,'Smelter Look-up'!$J:$J,0))</f>
        <v>#N/A</v>
      </c>
      <c r="X39" s="170">
        <f t="shared" ca="1" si="5"/>
        <v>0</v>
      </c>
      <c r="AB39" s="314" t="str">
        <f t="shared" si="6"/>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4"/>
        <v/>
      </c>
      <c r="T40" s="155" t="str">
        <f ca="1">IF(B40="","",IF(ISERROR(MATCH($J40,SorP!$B$1:$B$6226,0)),"",INDIRECT("'SorP'!$A$"&amp;MATCH($S40&amp;$J40,SorP!C:C,0))))</f>
        <v/>
      </c>
      <c r="U40" s="168"/>
      <c r="V40" s="169" t="e">
        <f>IF(C40="",NA(),MATCH($B40&amp;$C40,'Smelter Look-up'!$J:$J,0))</f>
        <v>#N/A</v>
      </c>
      <c r="X40" s="170">
        <f t="shared" ca="1" si="5"/>
        <v>0</v>
      </c>
      <c r="AB40" s="314" t="str">
        <f t="shared" si="6"/>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4"/>
        <v/>
      </c>
      <c r="T41" s="155" t="str">
        <f ca="1">IF(B41="","",IF(ISERROR(MATCH($J41,SorP!$B$1:$B$6226,0)),"",INDIRECT("'SorP'!$A$"&amp;MATCH($S41&amp;$J41,SorP!C:C,0))))</f>
        <v/>
      </c>
      <c r="U41" s="168"/>
      <c r="V41" s="169" t="e">
        <f>IF(C41="",NA(),MATCH($B41&amp;$C41,'Smelter Look-up'!$J:$J,0))</f>
        <v>#N/A</v>
      </c>
      <c r="X41" s="170">
        <f t="shared" ca="1" si="5"/>
        <v>0</v>
      </c>
      <c r="AB41" s="314" t="str">
        <f t="shared" si="6"/>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4"/>
        <v/>
      </c>
      <c r="T42" s="155" t="str">
        <f ca="1">IF(B42="","",IF(ISERROR(MATCH($J42,SorP!$B$1:$B$6226,0)),"",INDIRECT("'SorP'!$A$"&amp;MATCH($S42&amp;$J42,SorP!C:C,0))))</f>
        <v/>
      </c>
      <c r="U42" s="168"/>
      <c r="V42" s="169" t="e">
        <f>IF(C42="",NA(),MATCH($B42&amp;$C42,'Smelter Look-up'!$J:$J,0))</f>
        <v>#N/A</v>
      </c>
      <c r="X42" s="170">
        <f t="shared" ca="1" si="5"/>
        <v>0</v>
      </c>
      <c r="AB42" s="314" t="str">
        <f t="shared" si="6"/>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4"/>
        <v/>
      </c>
      <c r="T43" s="155" t="str">
        <f ca="1">IF(B43="","",IF(ISERROR(MATCH($J43,SorP!$B$1:$B$6226,0)),"",INDIRECT("'SorP'!$A$"&amp;MATCH($S43&amp;$J43,SorP!C:C,0))))</f>
        <v/>
      </c>
      <c r="U43" s="168"/>
      <c r="V43" s="169" t="e">
        <f>IF(C43="",NA(),MATCH($B43&amp;$C43,'Smelter Look-up'!$J:$J,0))</f>
        <v>#N/A</v>
      </c>
      <c r="X43" s="170">
        <f t="shared" ca="1" si="5"/>
        <v>0</v>
      </c>
      <c r="AB43" s="314" t="str">
        <f t="shared" si="6"/>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4"/>
        <v/>
      </c>
      <c r="T44" s="155" t="str">
        <f ca="1">IF(B44="","",IF(ISERROR(MATCH($J44,SorP!$B$1:$B$6226,0)),"",INDIRECT("'SorP'!$A$"&amp;MATCH($S44&amp;$J44,SorP!C:C,0))))</f>
        <v/>
      </c>
      <c r="U44" s="168"/>
      <c r="V44" s="169" t="e">
        <f>IF(C44="",NA(),MATCH($B44&amp;$C44,'Smelter Look-up'!$J:$J,0))</f>
        <v>#N/A</v>
      </c>
      <c r="X44" s="170">
        <f t="shared" ca="1" si="5"/>
        <v>0</v>
      </c>
      <c r="AB44" s="314" t="str">
        <f t="shared" si="6"/>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4"/>
        <v/>
      </c>
      <c r="T45" s="155" t="str">
        <f ca="1">IF(B45="","",IF(ISERROR(MATCH($J45,SorP!$B$1:$B$6226,0)),"",INDIRECT("'SorP'!$A$"&amp;MATCH($S45&amp;$J45,SorP!C:C,0))))</f>
        <v/>
      </c>
      <c r="U45" s="168"/>
      <c r="V45" s="169" t="e">
        <f>IF(C45="",NA(),MATCH($B45&amp;$C45,'Smelter Look-up'!$J:$J,0))</f>
        <v>#N/A</v>
      </c>
      <c r="X45" s="170">
        <f t="shared" ca="1" si="5"/>
        <v>0</v>
      </c>
      <c r="AB45" s="314" t="str">
        <f t="shared" si="6"/>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4"/>
        <v/>
      </c>
      <c r="T46" s="155" t="str">
        <f ca="1">IF(B46="","",IF(ISERROR(MATCH($J46,SorP!$B$1:$B$6226,0)),"",INDIRECT("'SorP'!$A$"&amp;MATCH($S46&amp;$J46,SorP!C:C,0))))</f>
        <v/>
      </c>
      <c r="U46" s="168"/>
      <c r="V46" s="169" t="e">
        <f>IF(C46="",NA(),MATCH($B46&amp;$C46,'Smelter Look-up'!$J:$J,0))</f>
        <v>#N/A</v>
      </c>
      <c r="X46" s="170">
        <f t="shared" ca="1" si="5"/>
        <v>0</v>
      </c>
      <c r="AB46" s="314" t="str">
        <f t="shared" si="6"/>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4"/>
        <v/>
      </c>
      <c r="T47" s="155" t="str">
        <f ca="1">IF(B47="","",IF(ISERROR(MATCH($J47,SorP!$B$1:$B$6226,0)),"",INDIRECT("'SorP'!$A$"&amp;MATCH($S47&amp;$J47,SorP!C:C,0))))</f>
        <v/>
      </c>
      <c r="U47" s="168"/>
      <c r="V47" s="169" t="e">
        <f>IF(C47="",NA(),MATCH($B47&amp;$C47,'Smelter Look-up'!$J:$J,0))</f>
        <v>#N/A</v>
      </c>
      <c r="X47" s="170">
        <f t="shared" ca="1" si="5"/>
        <v>0</v>
      </c>
      <c r="AB47" s="314" t="str">
        <f t="shared" si="6"/>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4"/>
        <v/>
      </c>
      <c r="T48" s="155" t="str">
        <f ca="1">IF(B48="","",IF(ISERROR(MATCH($J48,SorP!$B$1:$B$6226,0)),"",INDIRECT("'SorP'!$A$"&amp;MATCH($S48&amp;$J48,SorP!C:C,0))))</f>
        <v/>
      </c>
      <c r="U48" s="168"/>
      <c r="V48" s="169" t="e">
        <f>IF(C48="",NA(),MATCH($B48&amp;$C48,'Smelter Look-up'!$J:$J,0))</f>
        <v>#N/A</v>
      </c>
      <c r="X48" s="170">
        <f t="shared" ca="1" si="5"/>
        <v>0</v>
      </c>
      <c r="AB48" s="314" t="str">
        <f t="shared" si="6"/>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4"/>
        <v/>
      </c>
      <c r="T49" s="155" t="str">
        <f ca="1">IF(B49="","",IF(ISERROR(MATCH($J49,SorP!$B$1:$B$6226,0)),"",INDIRECT("'SorP'!$A$"&amp;MATCH($S49&amp;$J49,SorP!C:C,0))))</f>
        <v/>
      </c>
      <c r="U49" s="168"/>
      <c r="V49" s="169" t="e">
        <f>IF(C49="",NA(),MATCH($B49&amp;$C49,'Smelter Look-up'!$J:$J,0))</f>
        <v>#N/A</v>
      </c>
      <c r="X49" s="170">
        <f t="shared" ca="1" si="5"/>
        <v>0</v>
      </c>
      <c r="AB49" s="314" t="str">
        <f t="shared" si="6"/>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4"/>
        <v/>
      </c>
      <c r="T50" s="155" t="str">
        <f ca="1">IF(B50="","",IF(ISERROR(MATCH($J50,SorP!$B$1:$B$6226,0)),"",INDIRECT("'SorP'!$A$"&amp;MATCH($S50&amp;$J50,SorP!C:C,0))))</f>
        <v/>
      </c>
      <c r="U50" s="168"/>
      <c r="V50" s="169" t="e">
        <f>IF(C50="",NA(),MATCH($B50&amp;$C50,'Smelter Look-up'!$J:$J,0))</f>
        <v>#N/A</v>
      </c>
      <c r="X50" s="170">
        <f t="shared" ca="1" si="5"/>
        <v>0</v>
      </c>
      <c r="AB50" s="314" t="str">
        <f t="shared" si="6"/>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4"/>
        <v/>
      </c>
      <c r="T51" s="155" t="str">
        <f ca="1">IF(B51="","",IF(ISERROR(MATCH($J51,SorP!$B$1:$B$6226,0)),"",INDIRECT("'SorP'!$A$"&amp;MATCH($S51&amp;$J51,SorP!C:C,0))))</f>
        <v/>
      </c>
      <c r="U51" s="168"/>
      <c r="V51" s="169" t="e">
        <f>IF(C51="",NA(),MATCH($B51&amp;$C51,'Smelter Look-up'!$J:$J,0))</f>
        <v>#N/A</v>
      </c>
      <c r="X51" s="170">
        <f t="shared" ca="1" si="5"/>
        <v>0</v>
      </c>
      <c r="AB51" s="314" t="str">
        <f t="shared" si="6"/>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4"/>
        <v/>
      </c>
      <c r="T52" s="155" t="str">
        <f ca="1">IF(B52="","",IF(ISERROR(MATCH($J52,SorP!$B$1:$B$6226,0)),"",INDIRECT("'SorP'!$A$"&amp;MATCH($S52&amp;$J52,SorP!C:C,0))))</f>
        <v/>
      </c>
      <c r="U52" s="168"/>
      <c r="V52" s="169" t="e">
        <f>IF(C52="",NA(),MATCH($B52&amp;$C52,'Smelter Look-up'!$J:$J,0))</f>
        <v>#N/A</v>
      </c>
      <c r="X52" s="170">
        <f t="shared" ca="1" si="5"/>
        <v>0</v>
      </c>
      <c r="AB52" s="314" t="str">
        <f t="shared" si="6"/>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4"/>
        <v/>
      </c>
      <c r="T53" s="155" t="str">
        <f ca="1">IF(B53="","",IF(ISERROR(MATCH($J53,SorP!$B$1:$B$6226,0)),"",INDIRECT("'SorP'!$A$"&amp;MATCH($S53&amp;$J53,SorP!C:C,0))))</f>
        <v/>
      </c>
      <c r="U53" s="168"/>
      <c r="V53" s="169" t="e">
        <f>IF(C53="",NA(),MATCH($B53&amp;$C53,'Smelter Look-up'!$J:$J,0))</f>
        <v>#N/A</v>
      </c>
      <c r="X53" s="170">
        <f t="shared" ca="1" si="5"/>
        <v>0</v>
      </c>
      <c r="AB53" s="314" t="str">
        <f t="shared" si="6"/>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4"/>
        <v/>
      </c>
      <c r="T54" s="155" t="str">
        <f ca="1">IF(B54="","",IF(ISERROR(MATCH($J54,SorP!$B$1:$B$6226,0)),"",INDIRECT("'SorP'!$A$"&amp;MATCH($S54&amp;$J54,SorP!C:C,0))))</f>
        <v/>
      </c>
      <c r="U54" s="168"/>
      <c r="V54" s="169" t="e">
        <f>IF(C54="",NA(),MATCH($B54&amp;$C54,'Smelter Look-up'!$J:$J,0))</f>
        <v>#N/A</v>
      </c>
      <c r="X54" s="170">
        <f t="shared" ca="1" si="5"/>
        <v>0</v>
      </c>
      <c r="AB54" s="314" t="str">
        <f t="shared" si="6"/>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4"/>
        <v/>
      </c>
      <c r="T55" s="155" t="str">
        <f ca="1">IF(B55="","",IF(ISERROR(MATCH($J55,SorP!$B$1:$B$6226,0)),"",INDIRECT("'SorP'!$A$"&amp;MATCH($S55&amp;$J55,SorP!C:C,0))))</f>
        <v/>
      </c>
      <c r="U55" s="168"/>
      <c r="V55" s="169" t="e">
        <f>IF(C55="",NA(),MATCH($B55&amp;$C55,'Smelter Look-up'!$J:$J,0))</f>
        <v>#N/A</v>
      </c>
      <c r="X55" s="170">
        <f t="shared" ca="1" si="5"/>
        <v>0</v>
      </c>
      <c r="AB55" s="314" t="str">
        <f t="shared" si="6"/>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4"/>
        <v/>
      </c>
      <c r="T56" s="155" t="str">
        <f ca="1">IF(B56="","",IF(ISERROR(MATCH($J56,SorP!$B$1:$B$6226,0)),"",INDIRECT("'SorP'!$A$"&amp;MATCH($S56&amp;$J56,SorP!C:C,0))))</f>
        <v/>
      </c>
      <c r="U56" s="168"/>
      <c r="V56" s="169" t="e">
        <f>IF(C56="",NA(),MATCH($B56&amp;$C56,'Smelter Look-up'!$J:$J,0))</f>
        <v>#N/A</v>
      </c>
      <c r="X56" s="170">
        <f t="shared" ca="1" si="5"/>
        <v>0</v>
      </c>
      <c r="AB56" s="314" t="str">
        <f t="shared" si="6"/>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4"/>
        <v/>
      </c>
      <c r="T57" s="155" t="str">
        <f ca="1">IF(B57="","",IF(ISERROR(MATCH($J57,SorP!$B$1:$B$6226,0)),"",INDIRECT("'SorP'!$A$"&amp;MATCH($S57&amp;$J57,SorP!C:C,0))))</f>
        <v/>
      </c>
      <c r="U57" s="168"/>
      <c r="V57" s="169" t="e">
        <f>IF(C57="",NA(),MATCH($B57&amp;$C57,'Smelter Look-up'!$J:$J,0))</f>
        <v>#N/A</v>
      </c>
      <c r="X57" s="170">
        <f t="shared" ca="1" si="5"/>
        <v>0</v>
      </c>
      <c r="AB57" s="314" t="str">
        <f t="shared" si="6"/>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4"/>
        <v/>
      </c>
      <c r="T58" s="155" t="str">
        <f ca="1">IF(B58="","",IF(ISERROR(MATCH($J58,SorP!$B$1:$B$6226,0)),"",INDIRECT("'SorP'!$A$"&amp;MATCH($S58&amp;$J58,SorP!C:C,0))))</f>
        <v/>
      </c>
      <c r="U58" s="168"/>
      <c r="V58" s="169" t="e">
        <f>IF(C58="",NA(),MATCH($B58&amp;$C58,'Smelter Look-up'!$J:$J,0))</f>
        <v>#N/A</v>
      </c>
      <c r="X58" s="170">
        <f t="shared" ca="1" si="5"/>
        <v>0</v>
      </c>
      <c r="AB58" s="314" t="str">
        <f t="shared" si="6"/>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4"/>
        <v/>
      </c>
      <c r="T59" s="155" t="str">
        <f ca="1">IF(B59="","",IF(ISERROR(MATCH($J59,SorP!$B$1:$B$6226,0)),"",INDIRECT("'SorP'!$A$"&amp;MATCH($S59&amp;$J59,SorP!C:C,0))))</f>
        <v/>
      </c>
      <c r="U59" s="168"/>
      <c r="V59" s="169" t="e">
        <f>IF(C59="",NA(),MATCH($B59&amp;$C59,'Smelter Look-up'!$J:$J,0))</f>
        <v>#N/A</v>
      </c>
      <c r="X59" s="170">
        <f t="shared" ca="1" si="5"/>
        <v>0</v>
      </c>
      <c r="AB59" s="314" t="str">
        <f t="shared" si="6"/>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4"/>
        <v/>
      </c>
      <c r="T60" s="155" t="str">
        <f ca="1">IF(B60="","",IF(ISERROR(MATCH($J60,SorP!$B$1:$B$6226,0)),"",INDIRECT("'SorP'!$A$"&amp;MATCH($S60&amp;$J60,SorP!C:C,0))))</f>
        <v/>
      </c>
      <c r="U60" s="168"/>
      <c r="V60" s="169" t="e">
        <f>IF(C60="",NA(),MATCH($B60&amp;$C60,'Smelter Look-up'!$J:$J,0))</f>
        <v>#N/A</v>
      </c>
      <c r="X60" s="170">
        <f t="shared" ca="1" si="5"/>
        <v>0</v>
      </c>
      <c r="AB60" s="314" t="str">
        <f t="shared" si="6"/>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4"/>
        <v/>
      </c>
      <c r="T61" s="155" t="str">
        <f ca="1">IF(B61="","",IF(ISERROR(MATCH($J61,SorP!$B$1:$B$6226,0)),"",INDIRECT("'SorP'!$A$"&amp;MATCH($S61&amp;$J61,SorP!C:C,0))))</f>
        <v/>
      </c>
      <c r="U61" s="168"/>
      <c r="V61" s="169" t="e">
        <f>IF(C61="",NA(),MATCH($B61&amp;$C61,'Smelter Look-up'!$J:$J,0))</f>
        <v>#N/A</v>
      </c>
      <c r="X61" s="170">
        <f t="shared" ca="1" si="5"/>
        <v>0</v>
      </c>
      <c r="AB61" s="314" t="str">
        <f t="shared" si="6"/>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4"/>
        <v/>
      </c>
      <c r="T62" s="155" t="str">
        <f ca="1">IF(B62="","",IF(ISERROR(MATCH($J62,SorP!$B$1:$B$6226,0)),"",INDIRECT("'SorP'!$A$"&amp;MATCH($S62&amp;$J62,SorP!C:C,0))))</f>
        <v/>
      </c>
      <c r="U62" s="168"/>
      <c r="V62" s="169" t="e">
        <f>IF(C62="",NA(),MATCH($B62&amp;$C62,'Smelter Look-up'!$J:$J,0))</f>
        <v>#N/A</v>
      </c>
      <c r="X62" s="170">
        <f t="shared" ca="1" si="5"/>
        <v>0</v>
      </c>
      <c r="AB62" s="314" t="str">
        <f t="shared" si="6"/>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4"/>
        <v/>
      </c>
      <c r="T63" s="155" t="str">
        <f ca="1">IF(B63="","",IF(ISERROR(MATCH($J63,SorP!$B$1:$B$6226,0)),"",INDIRECT("'SorP'!$A$"&amp;MATCH($S63&amp;$J63,SorP!C:C,0))))</f>
        <v/>
      </c>
      <c r="U63" s="168"/>
      <c r="V63" s="169" t="e">
        <f>IF(C63="",NA(),MATCH($B63&amp;$C63,'Smelter Look-up'!$J:$J,0))</f>
        <v>#N/A</v>
      </c>
      <c r="X63" s="170">
        <f t="shared" ref="X63:X126" ca="1" si="7">IF(AND(C63="Smelter not listed",OR(LEN(D63)=0,LEN(E63)=0)),1,0)</f>
        <v>0</v>
      </c>
      <c r="AB63" s="314" t="str">
        <f t="shared" si="6"/>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8">IF(B64="","",IF(ISERROR(MATCH($E64,CL,0)),"Unknown",INDIRECT("'C'!$A$"&amp;MATCH($E64,CL,0)+1)))</f>
        <v/>
      </c>
      <c r="T64" s="155" t="str">
        <f ca="1">IF(B64="","",IF(ISERROR(MATCH($J64,SorP!$B$1:$B$6226,0)),"",INDIRECT("'SorP'!$A$"&amp;MATCH($S64&amp;$J64,SorP!C:C,0))))</f>
        <v/>
      </c>
      <c r="U64" s="168"/>
      <c r="V64" s="169" t="e">
        <f>IF(C64="",NA(),MATCH($B64&amp;$C64,'Smelter Look-up'!$J:$J,0))</f>
        <v>#N/A</v>
      </c>
      <c r="X64" s="170">
        <f t="shared" ca="1" si="7"/>
        <v>0</v>
      </c>
      <c r="AB64" s="314" t="str">
        <f t="shared" si="6"/>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8"/>
        <v/>
      </c>
      <c r="T65" s="155" t="str">
        <f ca="1">IF(B65="","",IF(ISERROR(MATCH($J65,SorP!$B$1:$B$6226,0)),"",INDIRECT("'SorP'!$A$"&amp;MATCH($S65&amp;$J65,SorP!C:C,0))))</f>
        <v/>
      </c>
      <c r="U65" s="168"/>
      <c r="V65" s="169" t="e">
        <f>IF(C65="",NA(),MATCH($B65&amp;$C65,'Smelter Look-up'!$J:$J,0))</f>
        <v>#N/A</v>
      </c>
      <c r="X65" s="170">
        <f t="shared" ca="1" si="7"/>
        <v>0</v>
      </c>
      <c r="AB65" s="314" t="str">
        <f t="shared" si="6"/>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8"/>
        <v/>
      </c>
      <c r="T66" s="155" t="str">
        <f ca="1">IF(B66="","",IF(ISERROR(MATCH($J66,SorP!$B$1:$B$6226,0)),"",INDIRECT("'SorP'!$A$"&amp;MATCH($S66&amp;$J66,SorP!C:C,0))))</f>
        <v/>
      </c>
      <c r="U66" s="168"/>
      <c r="V66" s="169" t="e">
        <f>IF(C66="",NA(),MATCH($B66&amp;$C66,'Smelter Look-up'!$J:$J,0))</f>
        <v>#N/A</v>
      </c>
      <c r="X66" s="170">
        <f t="shared" ca="1" si="7"/>
        <v>0</v>
      </c>
      <c r="AB66" s="314" t="str">
        <f t="shared" si="6"/>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8"/>
        <v/>
      </c>
      <c r="T67" s="155" t="str">
        <f ca="1">IF(B67="","",IF(ISERROR(MATCH($J67,SorP!$B$1:$B$6226,0)),"",INDIRECT("'SorP'!$A$"&amp;MATCH($S67&amp;$J67,SorP!C:C,0))))</f>
        <v/>
      </c>
      <c r="U67" s="168"/>
      <c r="V67" s="169" t="e">
        <f>IF(C67="",NA(),MATCH($B67&amp;$C67,'Smelter Look-up'!$J:$J,0))</f>
        <v>#N/A</v>
      </c>
      <c r="X67" s="170">
        <f t="shared" ca="1" si="7"/>
        <v>0</v>
      </c>
      <c r="AB67" s="314" t="str">
        <f t="shared" si="6"/>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8"/>
        <v/>
      </c>
      <c r="T68" s="155" t="str">
        <f ca="1">IF(B68="","",IF(ISERROR(MATCH($J68,SorP!$B$1:$B$6226,0)),"",INDIRECT("'SorP'!$A$"&amp;MATCH($S68&amp;$J68,SorP!C:C,0))))</f>
        <v/>
      </c>
      <c r="U68" s="168"/>
      <c r="V68" s="169" t="e">
        <f>IF(C68="",NA(),MATCH($B68&amp;$C68,'Smelter Look-up'!$J:$J,0))</f>
        <v>#N/A</v>
      </c>
      <c r="X68" s="170">
        <f t="shared" ca="1" si="7"/>
        <v>0</v>
      </c>
      <c r="AB68" s="314" t="str">
        <f t="shared" si="6"/>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8"/>
        <v/>
      </c>
      <c r="T69" s="155" t="str">
        <f ca="1">IF(B69="","",IF(ISERROR(MATCH($J69,SorP!$B$1:$B$6226,0)),"",INDIRECT("'SorP'!$A$"&amp;MATCH($S69&amp;$J69,SorP!C:C,0))))</f>
        <v/>
      </c>
      <c r="U69" s="168"/>
      <c r="V69" s="169" t="e">
        <f>IF(C69="",NA(),MATCH($B69&amp;$C69,'Smelter Look-up'!$J:$J,0))</f>
        <v>#N/A</v>
      </c>
      <c r="X69" s="170">
        <f t="shared" ca="1" si="7"/>
        <v>0</v>
      </c>
      <c r="AB69" s="314" t="str">
        <f t="shared" si="6"/>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8"/>
        <v/>
      </c>
      <c r="T70" s="155" t="str">
        <f ca="1">IF(B70="","",IF(ISERROR(MATCH($J70,SorP!$B$1:$B$6226,0)),"",INDIRECT("'SorP'!$A$"&amp;MATCH($S70&amp;$J70,SorP!C:C,0))))</f>
        <v/>
      </c>
      <c r="U70" s="168"/>
      <c r="V70" s="169" t="e">
        <f>IF(C70="",NA(),MATCH($B70&amp;$C70,'Smelter Look-up'!$J:$J,0))</f>
        <v>#N/A</v>
      </c>
      <c r="X70" s="170">
        <f t="shared" ca="1" si="7"/>
        <v>0</v>
      </c>
      <c r="AB70" s="314" t="str">
        <f t="shared" ref="AB70:AB133" si="9">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8"/>
        <v/>
      </c>
      <c r="T71" s="155" t="str">
        <f ca="1">IF(B71="","",IF(ISERROR(MATCH($J71,SorP!$B$1:$B$6226,0)),"",INDIRECT("'SorP'!$A$"&amp;MATCH($S71&amp;$J71,SorP!C:C,0))))</f>
        <v/>
      </c>
      <c r="U71" s="168"/>
      <c r="V71" s="169" t="e">
        <f>IF(C71="",NA(),MATCH($B71&amp;$C71,'Smelter Look-up'!$J:$J,0))</f>
        <v>#N/A</v>
      </c>
      <c r="X71" s="170">
        <f t="shared" ca="1" si="7"/>
        <v>0</v>
      </c>
      <c r="AB71" s="314" t="str">
        <f t="shared" si="9"/>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8"/>
        <v/>
      </c>
      <c r="T72" s="155" t="str">
        <f ca="1">IF(B72="","",IF(ISERROR(MATCH($J72,SorP!$B$1:$B$6226,0)),"",INDIRECT("'SorP'!$A$"&amp;MATCH($S72&amp;$J72,SorP!C:C,0))))</f>
        <v/>
      </c>
      <c r="U72" s="168"/>
      <c r="V72" s="169" t="e">
        <f>IF(C72="",NA(),MATCH($B72&amp;$C72,'Smelter Look-up'!$J:$J,0))</f>
        <v>#N/A</v>
      </c>
      <c r="X72" s="170">
        <f t="shared" ca="1" si="7"/>
        <v>0</v>
      </c>
      <c r="AB72" s="314" t="str">
        <f t="shared" si="9"/>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8"/>
        <v/>
      </c>
      <c r="T73" s="155" t="str">
        <f ca="1">IF(B73="","",IF(ISERROR(MATCH($J73,SorP!$B$1:$B$6226,0)),"",INDIRECT("'SorP'!$A$"&amp;MATCH($S73&amp;$J73,SorP!C:C,0))))</f>
        <v/>
      </c>
      <c r="U73" s="168"/>
      <c r="V73" s="169" t="e">
        <f>IF(C73="",NA(),MATCH($B73&amp;$C73,'Smelter Look-up'!$J:$J,0))</f>
        <v>#N/A</v>
      </c>
      <c r="X73" s="170">
        <f t="shared" ca="1" si="7"/>
        <v>0</v>
      </c>
      <c r="AB73" s="314" t="str">
        <f t="shared" si="9"/>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8"/>
        <v/>
      </c>
      <c r="T74" s="155" t="str">
        <f ca="1">IF(B74="","",IF(ISERROR(MATCH($J74,SorP!$B$1:$B$6226,0)),"",INDIRECT("'SorP'!$A$"&amp;MATCH($S74&amp;$J74,SorP!C:C,0))))</f>
        <v/>
      </c>
      <c r="U74" s="168"/>
      <c r="V74" s="169" t="e">
        <f>IF(C74="",NA(),MATCH($B74&amp;$C74,'Smelter Look-up'!$J:$J,0))</f>
        <v>#N/A</v>
      </c>
      <c r="X74" s="170">
        <f t="shared" ca="1" si="7"/>
        <v>0</v>
      </c>
      <c r="AB74" s="314" t="str">
        <f t="shared" si="9"/>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8"/>
        <v/>
      </c>
      <c r="T75" s="155" t="str">
        <f ca="1">IF(B75="","",IF(ISERROR(MATCH($J75,SorP!$B$1:$B$6226,0)),"",INDIRECT("'SorP'!$A$"&amp;MATCH($S75&amp;$J75,SorP!C:C,0))))</f>
        <v/>
      </c>
      <c r="U75" s="168"/>
      <c r="V75" s="169" t="e">
        <f>IF(C75="",NA(),MATCH($B75&amp;$C75,'Smelter Look-up'!$J:$J,0))</f>
        <v>#N/A</v>
      </c>
      <c r="X75" s="170">
        <f t="shared" ca="1" si="7"/>
        <v>0</v>
      </c>
      <c r="AB75" s="314" t="str">
        <f t="shared" si="9"/>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8"/>
        <v/>
      </c>
      <c r="T76" s="155" t="str">
        <f ca="1">IF(B76="","",IF(ISERROR(MATCH($J76,SorP!$B$1:$B$6226,0)),"",INDIRECT("'SorP'!$A$"&amp;MATCH($S76&amp;$J76,SorP!C:C,0))))</f>
        <v/>
      </c>
      <c r="U76" s="168"/>
      <c r="V76" s="169" t="e">
        <f>IF(C76="",NA(),MATCH($B76&amp;$C76,'Smelter Look-up'!$J:$J,0))</f>
        <v>#N/A</v>
      </c>
      <c r="X76" s="170">
        <f t="shared" ca="1" si="7"/>
        <v>0</v>
      </c>
      <c r="AB76" s="314" t="str">
        <f t="shared" si="9"/>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8"/>
        <v/>
      </c>
      <c r="T77" s="155" t="str">
        <f ca="1">IF(B77="","",IF(ISERROR(MATCH($J77,SorP!$B$1:$B$6226,0)),"",INDIRECT("'SorP'!$A$"&amp;MATCH($S77&amp;$J77,SorP!C:C,0))))</f>
        <v/>
      </c>
      <c r="U77" s="168"/>
      <c r="V77" s="169" t="e">
        <f>IF(C77="",NA(),MATCH($B77&amp;$C77,'Smelter Look-up'!$J:$J,0))</f>
        <v>#N/A</v>
      </c>
      <c r="X77" s="170">
        <f t="shared" ca="1" si="7"/>
        <v>0</v>
      </c>
      <c r="AB77" s="314" t="str">
        <f t="shared" si="9"/>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8"/>
        <v/>
      </c>
      <c r="T78" s="155" t="str">
        <f ca="1">IF(B78="","",IF(ISERROR(MATCH($J78,SorP!$B$1:$B$6226,0)),"",INDIRECT("'SorP'!$A$"&amp;MATCH($S78&amp;$J78,SorP!C:C,0))))</f>
        <v/>
      </c>
      <c r="U78" s="168"/>
      <c r="V78" s="169" t="e">
        <f>IF(C78="",NA(),MATCH($B78&amp;$C78,'Smelter Look-up'!$J:$J,0))</f>
        <v>#N/A</v>
      </c>
      <c r="X78" s="170">
        <f t="shared" ca="1" si="7"/>
        <v>0</v>
      </c>
      <c r="AB78" s="314" t="str">
        <f t="shared" si="9"/>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8"/>
        <v/>
      </c>
      <c r="T79" s="155" t="str">
        <f ca="1">IF(B79="","",IF(ISERROR(MATCH($J79,SorP!$B$1:$B$6226,0)),"",INDIRECT("'SorP'!$A$"&amp;MATCH($S79&amp;$J79,SorP!C:C,0))))</f>
        <v/>
      </c>
      <c r="U79" s="168"/>
      <c r="V79" s="169" t="e">
        <f>IF(C79="",NA(),MATCH($B79&amp;$C79,'Smelter Look-up'!$J:$J,0))</f>
        <v>#N/A</v>
      </c>
      <c r="X79" s="170">
        <f t="shared" ca="1" si="7"/>
        <v>0</v>
      </c>
      <c r="AB79" s="314" t="str">
        <f t="shared" si="9"/>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8"/>
        <v/>
      </c>
      <c r="T80" s="155" t="str">
        <f ca="1">IF(B80="","",IF(ISERROR(MATCH($J80,SorP!$B$1:$B$6226,0)),"",INDIRECT("'SorP'!$A$"&amp;MATCH($S80&amp;$J80,SorP!C:C,0))))</f>
        <v/>
      </c>
      <c r="U80" s="168"/>
      <c r="V80" s="169" t="e">
        <f>IF(C80="",NA(),MATCH($B80&amp;$C80,'Smelter Look-up'!$J:$J,0))</f>
        <v>#N/A</v>
      </c>
      <c r="X80" s="170">
        <f t="shared" ca="1" si="7"/>
        <v>0</v>
      </c>
      <c r="AB80" s="314" t="str">
        <f t="shared" si="9"/>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8"/>
        <v/>
      </c>
      <c r="T81" s="155" t="str">
        <f ca="1">IF(B81="","",IF(ISERROR(MATCH($J81,SorP!$B$1:$B$6226,0)),"",INDIRECT("'SorP'!$A$"&amp;MATCH($S81&amp;$J81,SorP!C:C,0))))</f>
        <v/>
      </c>
      <c r="U81" s="168"/>
      <c r="V81" s="169" t="e">
        <f>IF(C81="",NA(),MATCH($B81&amp;$C81,'Smelter Look-up'!$J:$J,0))</f>
        <v>#N/A</v>
      </c>
      <c r="X81" s="170">
        <f t="shared" ca="1" si="7"/>
        <v>0</v>
      </c>
      <c r="AB81" s="314" t="str">
        <f t="shared" si="9"/>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8"/>
        <v/>
      </c>
      <c r="T82" s="155" t="str">
        <f ca="1">IF(B82="","",IF(ISERROR(MATCH($J82,SorP!$B$1:$B$6226,0)),"",INDIRECT("'SorP'!$A$"&amp;MATCH($S82&amp;$J82,SorP!C:C,0))))</f>
        <v/>
      </c>
      <c r="U82" s="168"/>
      <c r="V82" s="169" t="e">
        <f>IF(C82="",NA(),MATCH($B82&amp;$C82,'Smelter Look-up'!$J:$J,0))</f>
        <v>#N/A</v>
      </c>
      <c r="X82" s="170">
        <f t="shared" ca="1" si="7"/>
        <v>0</v>
      </c>
      <c r="AB82" s="314" t="str">
        <f t="shared" si="9"/>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8"/>
        <v/>
      </c>
      <c r="T83" s="155" t="str">
        <f ca="1">IF(B83="","",IF(ISERROR(MATCH($J83,SorP!$B$1:$B$6226,0)),"",INDIRECT("'SorP'!$A$"&amp;MATCH($S83&amp;$J83,SorP!C:C,0))))</f>
        <v/>
      </c>
      <c r="U83" s="168"/>
      <c r="V83" s="169" t="e">
        <f>IF(C83="",NA(),MATCH($B83&amp;$C83,'Smelter Look-up'!$J:$J,0))</f>
        <v>#N/A</v>
      </c>
      <c r="X83" s="170">
        <f t="shared" ca="1" si="7"/>
        <v>0</v>
      </c>
      <c r="AB83" s="314" t="str">
        <f t="shared" si="9"/>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8"/>
        <v/>
      </c>
      <c r="T84" s="155" t="str">
        <f ca="1">IF(B84="","",IF(ISERROR(MATCH($J84,SorP!$B$1:$B$6226,0)),"",INDIRECT("'SorP'!$A$"&amp;MATCH($S84&amp;$J84,SorP!C:C,0))))</f>
        <v/>
      </c>
      <c r="U84" s="168"/>
      <c r="V84" s="169" t="e">
        <f>IF(C84="",NA(),MATCH($B84&amp;$C84,'Smelter Look-up'!$J:$J,0))</f>
        <v>#N/A</v>
      </c>
      <c r="X84" s="170">
        <f t="shared" ca="1" si="7"/>
        <v>0</v>
      </c>
      <c r="AB84" s="314" t="str">
        <f t="shared" si="9"/>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8"/>
        <v/>
      </c>
      <c r="T85" s="155" t="str">
        <f ca="1">IF(B85="","",IF(ISERROR(MATCH($J85,SorP!$B$1:$B$6226,0)),"",INDIRECT("'SorP'!$A$"&amp;MATCH($S85&amp;$J85,SorP!C:C,0))))</f>
        <v/>
      </c>
      <c r="U85" s="168"/>
      <c r="V85" s="169" t="e">
        <f>IF(C85="",NA(),MATCH($B85&amp;$C85,'Smelter Look-up'!$J:$J,0))</f>
        <v>#N/A</v>
      </c>
      <c r="X85" s="170">
        <f t="shared" ca="1" si="7"/>
        <v>0</v>
      </c>
      <c r="AB85" s="314" t="str">
        <f t="shared" si="9"/>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8"/>
        <v/>
      </c>
      <c r="T86" s="155" t="str">
        <f ca="1">IF(B86="","",IF(ISERROR(MATCH($J86,SorP!$B$1:$B$6226,0)),"",INDIRECT("'SorP'!$A$"&amp;MATCH($S86&amp;$J86,SorP!C:C,0))))</f>
        <v/>
      </c>
      <c r="U86" s="168"/>
      <c r="V86" s="169" t="e">
        <f>IF(C86="",NA(),MATCH($B86&amp;$C86,'Smelter Look-up'!$J:$J,0))</f>
        <v>#N/A</v>
      </c>
      <c r="X86" s="170">
        <f t="shared" ca="1" si="7"/>
        <v>0</v>
      </c>
      <c r="AB86" s="314" t="str">
        <f t="shared" si="9"/>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8"/>
        <v/>
      </c>
      <c r="T87" s="155" t="str">
        <f ca="1">IF(B87="","",IF(ISERROR(MATCH($J87,SorP!$B$1:$B$6226,0)),"",INDIRECT("'SorP'!$A$"&amp;MATCH($S87&amp;$J87,SorP!C:C,0))))</f>
        <v/>
      </c>
      <c r="U87" s="168"/>
      <c r="V87" s="169" t="e">
        <f>IF(C87="",NA(),MATCH($B87&amp;$C87,'Smelter Look-up'!$J:$J,0))</f>
        <v>#N/A</v>
      </c>
      <c r="X87" s="170">
        <f t="shared" ca="1" si="7"/>
        <v>0</v>
      </c>
      <c r="AB87" s="314" t="str">
        <f t="shared" si="9"/>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8"/>
        <v/>
      </c>
      <c r="T88" s="155" t="str">
        <f ca="1">IF(B88="","",IF(ISERROR(MATCH($J88,SorP!$B$1:$B$6226,0)),"",INDIRECT("'SorP'!$A$"&amp;MATCH($S88&amp;$J88,SorP!C:C,0))))</f>
        <v/>
      </c>
      <c r="U88" s="168"/>
      <c r="V88" s="169" t="e">
        <f>IF(C88="",NA(),MATCH($B88&amp;$C88,'Smelter Look-up'!$J:$J,0))</f>
        <v>#N/A</v>
      </c>
      <c r="X88" s="170">
        <f t="shared" ca="1" si="7"/>
        <v>0</v>
      </c>
      <c r="AB88" s="314" t="str">
        <f t="shared" si="9"/>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8"/>
        <v/>
      </c>
      <c r="T89" s="155" t="str">
        <f ca="1">IF(B89="","",IF(ISERROR(MATCH($J89,SorP!$B$1:$B$6226,0)),"",INDIRECT("'SorP'!$A$"&amp;MATCH($S89&amp;$J89,SorP!C:C,0))))</f>
        <v/>
      </c>
      <c r="U89" s="168"/>
      <c r="V89" s="169" t="e">
        <f>IF(C89="",NA(),MATCH($B89&amp;$C89,'Smelter Look-up'!$J:$J,0))</f>
        <v>#N/A</v>
      </c>
      <c r="X89" s="170">
        <f t="shared" ca="1" si="7"/>
        <v>0</v>
      </c>
      <c r="AB89" s="314" t="str">
        <f t="shared" si="9"/>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8"/>
        <v/>
      </c>
      <c r="T90" s="155" t="str">
        <f ca="1">IF(B90="","",IF(ISERROR(MATCH($J90,SorP!$B$1:$B$6226,0)),"",INDIRECT("'SorP'!$A$"&amp;MATCH($S90&amp;$J90,SorP!C:C,0))))</f>
        <v/>
      </c>
      <c r="U90" s="168"/>
      <c r="V90" s="169" t="e">
        <f>IF(C90="",NA(),MATCH($B90&amp;$C90,'Smelter Look-up'!$J:$J,0))</f>
        <v>#N/A</v>
      </c>
      <c r="X90" s="170">
        <f t="shared" ca="1" si="7"/>
        <v>0</v>
      </c>
      <c r="AB90" s="314" t="str">
        <f t="shared" si="9"/>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8"/>
        <v/>
      </c>
      <c r="T91" s="155" t="str">
        <f ca="1">IF(B91="","",IF(ISERROR(MATCH($J91,SorP!$B$1:$B$6226,0)),"",INDIRECT("'SorP'!$A$"&amp;MATCH($S91&amp;$J91,SorP!C:C,0))))</f>
        <v/>
      </c>
      <c r="U91" s="168"/>
      <c r="V91" s="169" t="e">
        <f>IF(C91="",NA(),MATCH($B91&amp;$C91,'Smelter Look-up'!$J:$J,0))</f>
        <v>#N/A</v>
      </c>
      <c r="X91" s="170">
        <f t="shared" ca="1" si="7"/>
        <v>0</v>
      </c>
      <c r="AB91" s="314" t="str">
        <f t="shared" si="9"/>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8"/>
        <v/>
      </c>
      <c r="T92" s="155" t="str">
        <f ca="1">IF(B92="","",IF(ISERROR(MATCH($J92,SorP!$B$1:$B$6226,0)),"",INDIRECT("'SorP'!$A$"&amp;MATCH($S92&amp;$J92,SorP!C:C,0))))</f>
        <v/>
      </c>
      <c r="U92" s="168"/>
      <c r="V92" s="169" t="e">
        <f>IF(C92="",NA(),MATCH($B92&amp;$C92,'Smelter Look-up'!$J:$J,0))</f>
        <v>#N/A</v>
      </c>
      <c r="X92" s="170">
        <f t="shared" ca="1" si="7"/>
        <v>0</v>
      </c>
      <c r="AB92" s="314" t="str">
        <f t="shared" si="9"/>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8"/>
        <v/>
      </c>
      <c r="T93" s="155" t="str">
        <f ca="1">IF(B93="","",IF(ISERROR(MATCH($J93,SorP!$B$1:$B$6226,0)),"",INDIRECT("'SorP'!$A$"&amp;MATCH($S93&amp;$J93,SorP!C:C,0))))</f>
        <v/>
      </c>
      <c r="U93" s="168"/>
      <c r="V93" s="169" t="e">
        <f>IF(C93="",NA(),MATCH($B93&amp;$C93,'Smelter Look-up'!$J:$J,0))</f>
        <v>#N/A</v>
      </c>
      <c r="X93" s="170">
        <f t="shared" ca="1" si="7"/>
        <v>0</v>
      </c>
      <c r="AB93" s="314" t="str">
        <f t="shared" si="9"/>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8"/>
        <v/>
      </c>
      <c r="T94" s="155" t="str">
        <f ca="1">IF(B94="","",IF(ISERROR(MATCH($J94,SorP!$B$1:$B$6226,0)),"",INDIRECT("'SorP'!$A$"&amp;MATCH($S94&amp;$J94,SorP!C:C,0))))</f>
        <v/>
      </c>
      <c r="U94" s="168"/>
      <c r="V94" s="169" t="e">
        <f>IF(C94="",NA(),MATCH($B94&amp;$C94,'Smelter Look-up'!$J:$J,0))</f>
        <v>#N/A</v>
      </c>
      <c r="X94" s="170">
        <f t="shared" ca="1" si="7"/>
        <v>0</v>
      </c>
      <c r="AB94" s="314" t="str">
        <f t="shared" si="9"/>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8"/>
        <v/>
      </c>
      <c r="T95" s="155" t="str">
        <f ca="1">IF(B95="","",IF(ISERROR(MATCH($J95,SorP!$B$1:$B$6226,0)),"",INDIRECT("'SorP'!$A$"&amp;MATCH($S95&amp;$J95,SorP!C:C,0))))</f>
        <v/>
      </c>
      <c r="U95" s="168"/>
      <c r="V95" s="169" t="e">
        <f>IF(C95="",NA(),MATCH($B95&amp;$C95,'Smelter Look-up'!$J:$J,0))</f>
        <v>#N/A</v>
      </c>
      <c r="X95" s="170">
        <f t="shared" ca="1" si="7"/>
        <v>0</v>
      </c>
      <c r="AB95" s="314" t="str">
        <f t="shared" si="9"/>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8"/>
        <v/>
      </c>
      <c r="T96" s="155" t="str">
        <f ca="1">IF(B96="","",IF(ISERROR(MATCH($J96,SorP!$B$1:$B$6226,0)),"",INDIRECT("'SorP'!$A$"&amp;MATCH($S96&amp;$J96,SorP!C:C,0))))</f>
        <v/>
      </c>
      <c r="U96" s="168"/>
      <c r="V96" s="169" t="e">
        <f>IF(C96="",NA(),MATCH($B96&amp;$C96,'Smelter Look-up'!$J:$J,0))</f>
        <v>#N/A</v>
      </c>
      <c r="X96" s="170">
        <f t="shared" ca="1" si="7"/>
        <v>0</v>
      </c>
      <c r="AB96" s="314" t="str">
        <f t="shared" si="9"/>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8"/>
        <v/>
      </c>
      <c r="T97" s="155" t="str">
        <f ca="1">IF(B97="","",IF(ISERROR(MATCH($J97,SorP!$B$1:$B$6226,0)),"",INDIRECT("'SorP'!$A$"&amp;MATCH($S97&amp;$J97,SorP!C:C,0))))</f>
        <v/>
      </c>
      <c r="U97" s="168"/>
      <c r="V97" s="169" t="e">
        <f>IF(C97="",NA(),MATCH($B97&amp;$C97,'Smelter Look-up'!$J:$J,0))</f>
        <v>#N/A</v>
      </c>
      <c r="X97" s="170">
        <f t="shared" ca="1" si="7"/>
        <v>0</v>
      </c>
      <c r="AB97" s="314" t="str">
        <f t="shared" si="9"/>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8"/>
        <v/>
      </c>
      <c r="T98" s="155" t="str">
        <f ca="1">IF(B98="","",IF(ISERROR(MATCH($J98,SorP!$B$1:$B$6226,0)),"",INDIRECT("'SorP'!$A$"&amp;MATCH($S98&amp;$J98,SorP!C:C,0))))</f>
        <v/>
      </c>
      <c r="U98" s="168"/>
      <c r="V98" s="169" t="e">
        <f>IF(C98="",NA(),MATCH($B98&amp;$C98,'Smelter Look-up'!$J:$J,0))</f>
        <v>#N/A</v>
      </c>
      <c r="X98" s="170">
        <f t="shared" ca="1" si="7"/>
        <v>0</v>
      </c>
      <c r="AB98" s="314" t="str">
        <f t="shared" si="9"/>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8"/>
        <v/>
      </c>
      <c r="T99" s="155" t="str">
        <f ca="1">IF(B99="","",IF(ISERROR(MATCH($J99,SorP!$B$1:$B$6226,0)),"",INDIRECT("'SorP'!$A$"&amp;MATCH($S99&amp;$J99,SorP!C:C,0))))</f>
        <v/>
      </c>
      <c r="U99" s="168"/>
      <c r="V99" s="169" t="e">
        <f>IF(C99="",NA(),MATCH($B99&amp;$C99,'Smelter Look-up'!$J:$J,0))</f>
        <v>#N/A</v>
      </c>
      <c r="X99" s="170">
        <f t="shared" ca="1" si="7"/>
        <v>0</v>
      </c>
      <c r="AB99" s="314" t="str">
        <f t="shared" si="9"/>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8"/>
        <v/>
      </c>
      <c r="T100" s="155" t="str">
        <f ca="1">IF(B100="","",IF(ISERROR(MATCH($J100,SorP!$B$1:$B$6226,0)),"",INDIRECT("'SorP'!$A$"&amp;MATCH($S100&amp;$J100,SorP!C:C,0))))</f>
        <v/>
      </c>
      <c r="U100" s="168"/>
      <c r="V100" s="169" t="e">
        <f>IF(C100="",NA(),MATCH($B100&amp;$C100,'Smelter Look-up'!$J:$J,0))</f>
        <v>#N/A</v>
      </c>
      <c r="X100" s="170">
        <f t="shared" ca="1" si="7"/>
        <v>0</v>
      </c>
      <c r="AB100" s="314" t="str">
        <f t="shared" si="9"/>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8"/>
        <v/>
      </c>
      <c r="T101" s="155" t="str">
        <f ca="1">IF(B101="","",IF(ISERROR(MATCH($J101,SorP!$B$1:$B$6226,0)),"",INDIRECT("'SorP'!$A$"&amp;MATCH($S101&amp;$J101,SorP!C:C,0))))</f>
        <v/>
      </c>
      <c r="U101" s="168"/>
      <c r="V101" s="169" t="e">
        <f>IF(C101="",NA(),MATCH($B101&amp;$C101,'Smelter Look-up'!$J:$J,0))</f>
        <v>#N/A</v>
      </c>
      <c r="X101" s="170">
        <f t="shared" ca="1" si="7"/>
        <v>0</v>
      </c>
      <c r="AB101" s="314" t="str">
        <f t="shared" si="9"/>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8"/>
        <v/>
      </c>
      <c r="T102" s="155" t="str">
        <f ca="1">IF(B102="","",IF(ISERROR(MATCH($J102,SorP!$B$1:$B$6226,0)),"",INDIRECT("'SorP'!$A$"&amp;MATCH($S102&amp;$J102,SorP!C:C,0))))</f>
        <v/>
      </c>
      <c r="U102" s="168"/>
      <c r="V102" s="169" t="e">
        <f>IF(C102="",NA(),MATCH($B102&amp;$C102,'Smelter Look-up'!$J:$J,0))</f>
        <v>#N/A</v>
      </c>
      <c r="X102" s="170">
        <f t="shared" ca="1" si="7"/>
        <v>0</v>
      </c>
      <c r="AB102" s="314" t="str">
        <f t="shared" si="9"/>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8"/>
        <v/>
      </c>
      <c r="T103" s="155" t="str">
        <f ca="1">IF(B103="","",IF(ISERROR(MATCH($J103,SorP!$B$1:$B$6226,0)),"",INDIRECT("'SorP'!$A$"&amp;MATCH($S103&amp;$J103,SorP!C:C,0))))</f>
        <v/>
      </c>
      <c r="U103" s="168"/>
      <c r="V103" s="169" t="e">
        <f>IF(C103="",NA(),MATCH($B103&amp;$C103,'Smelter Look-up'!$J:$J,0))</f>
        <v>#N/A</v>
      </c>
      <c r="X103" s="170">
        <f t="shared" ca="1" si="7"/>
        <v>0</v>
      </c>
      <c r="AB103" s="314" t="str">
        <f t="shared" si="9"/>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8"/>
        <v/>
      </c>
      <c r="T104" s="155" t="str">
        <f ca="1">IF(B104="","",IF(ISERROR(MATCH($J104,SorP!$B$1:$B$6226,0)),"",INDIRECT("'SorP'!$A$"&amp;MATCH($S104&amp;$J104,SorP!C:C,0))))</f>
        <v/>
      </c>
      <c r="U104" s="168"/>
      <c r="V104" s="169" t="e">
        <f>IF(C104="",NA(),MATCH($B104&amp;$C104,'Smelter Look-up'!$J:$J,0))</f>
        <v>#N/A</v>
      </c>
      <c r="X104" s="170">
        <f t="shared" ca="1" si="7"/>
        <v>0</v>
      </c>
      <c r="AB104" s="314" t="str">
        <f t="shared" si="9"/>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8"/>
        <v/>
      </c>
      <c r="T105" s="155" t="str">
        <f ca="1">IF(B105="","",IF(ISERROR(MATCH($J105,SorP!$B$1:$B$6226,0)),"",INDIRECT("'SorP'!$A$"&amp;MATCH($S105&amp;$J105,SorP!C:C,0))))</f>
        <v/>
      </c>
      <c r="U105" s="168"/>
      <c r="V105" s="169" t="e">
        <f>IF(C105="",NA(),MATCH($B105&amp;$C105,'Smelter Look-up'!$J:$J,0))</f>
        <v>#N/A</v>
      </c>
      <c r="X105" s="170">
        <f t="shared" ca="1" si="7"/>
        <v>0</v>
      </c>
      <c r="AB105" s="314" t="str">
        <f t="shared" si="9"/>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8"/>
        <v/>
      </c>
      <c r="T106" s="155" t="str">
        <f ca="1">IF(B106="","",IF(ISERROR(MATCH($J106,SorP!$B$1:$B$6226,0)),"",INDIRECT("'SorP'!$A$"&amp;MATCH($S106&amp;$J106,SorP!C:C,0))))</f>
        <v/>
      </c>
      <c r="U106" s="168"/>
      <c r="V106" s="169" t="e">
        <f>IF(C106="",NA(),MATCH($B106&amp;$C106,'Smelter Look-up'!$J:$J,0))</f>
        <v>#N/A</v>
      </c>
      <c r="X106" s="170">
        <f t="shared" ca="1" si="7"/>
        <v>0</v>
      </c>
      <c r="AB106" s="314" t="str">
        <f t="shared" si="9"/>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8"/>
        <v/>
      </c>
      <c r="T107" s="155" t="str">
        <f ca="1">IF(B107="","",IF(ISERROR(MATCH($J107,SorP!$B$1:$B$6226,0)),"",INDIRECT("'SorP'!$A$"&amp;MATCH($S107&amp;$J107,SorP!C:C,0))))</f>
        <v/>
      </c>
      <c r="U107" s="168"/>
      <c r="V107" s="169" t="e">
        <f>IF(C107="",NA(),MATCH($B107&amp;$C107,'Smelter Look-up'!$J:$J,0))</f>
        <v>#N/A</v>
      </c>
      <c r="X107" s="170">
        <f t="shared" ca="1" si="7"/>
        <v>0</v>
      </c>
      <c r="AB107" s="314" t="str">
        <f t="shared" si="9"/>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8"/>
        <v/>
      </c>
      <c r="T108" s="155" t="str">
        <f ca="1">IF(B108="","",IF(ISERROR(MATCH($J108,SorP!$B$1:$B$6226,0)),"",INDIRECT("'SorP'!$A$"&amp;MATCH($S108&amp;$J108,SorP!C:C,0))))</f>
        <v/>
      </c>
      <c r="U108" s="168"/>
      <c r="V108" s="169" t="e">
        <f>IF(C108="",NA(),MATCH($B108&amp;$C108,'Smelter Look-up'!$J:$J,0))</f>
        <v>#N/A</v>
      </c>
      <c r="X108" s="170">
        <f t="shared" ca="1" si="7"/>
        <v>0</v>
      </c>
      <c r="AB108" s="314" t="str">
        <f t="shared" si="9"/>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8"/>
        <v/>
      </c>
      <c r="T109" s="155" t="str">
        <f ca="1">IF(B109="","",IF(ISERROR(MATCH($J109,SorP!$B$1:$B$6226,0)),"",INDIRECT("'SorP'!$A$"&amp;MATCH($S109&amp;$J109,SorP!C:C,0))))</f>
        <v/>
      </c>
      <c r="U109" s="168"/>
      <c r="V109" s="169" t="e">
        <f>IF(C109="",NA(),MATCH($B109&amp;$C109,'Smelter Look-up'!$J:$J,0))</f>
        <v>#N/A</v>
      </c>
      <c r="X109" s="170">
        <f t="shared" ca="1" si="7"/>
        <v>0</v>
      </c>
      <c r="AB109" s="314" t="str">
        <f t="shared" si="9"/>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8"/>
        <v/>
      </c>
      <c r="T110" s="155" t="str">
        <f ca="1">IF(B110="","",IF(ISERROR(MATCH($J110,SorP!$B$1:$B$6226,0)),"",INDIRECT("'SorP'!$A$"&amp;MATCH($S110&amp;$J110,SorP!C:C,0))))</f>
        <v/>
      </c>
      <c r="U110" s="168"/>
      <c r="V110" s="169" t="e">
        <f>IF(C110="",NA(),MATCH($B110&amp;$C110,'Smelter Look-up'!$J:$J,0))</f>
        <v>#N/A</v>
      </c>
      <c r="X110" s="170">
        <f t="shared" ca="1" si="7"/>
        <v>0</v>
      </c>
      <c r="AB110" s="314" t="str">
        <f t="shared" si="9"/>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8"/>
        <v/>
      </c>
      <c r="T111" s="155" t="str">
        <f ca="1">IF(B111="","",IF(ISERROR(MATCH($J111,SorP!$B$1:$B$6226,0)),"",INDIRECT("'SorP'!$A$"&amp;MATCH($S111&amp;$J111,SorP!C:C,0))))</f>
        <v/>
      </c>
      <c r="U111" s="168"/>
      <c r="V111" s="169" t="e">
        <f>IF(C111="",NA(),MATCH($B111&amp;$C111,'Smelter Look-up'!$J:$J,0))</f>
        <v>#N/A</v>
      </c>
      <c r="X111" s="170">
        <f t="shared" ca="1" si="7"/>
        <v>0</v>
      </c>
      <c r="AB111" s="314" t="str">
        <f t="shared" si="9"/>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8"/>
        <v/>
      </c>
      <c r="T112" s="155" t="str">
        <f ca="1">IF(B112="","",IF(ISERROR(MATCH($J112,SorP!$B$1:$B$6226,0)),"",INDIRECT("'SorP'!$A$"&amp;MATCH($S112&amp;$J112,SorP!C:C,0))))</f>
        <v/>
      </c>
      <c r="U112" s="168"/>
      <c r="V112" s="169" t="e">
        <f>IF(C112="",NA(),MATCH($B112&amp;$C112,'Smelter Look-up'!$J:$J,0))</f>
        <v>#N/A</v>
      </c>
      <c r="X112" s="170">
        <f t="shared" ca="1" si="7"/>
        <v>0</v>
      </c>
      <c r="AB112" s="314" t="str">
        <f t="shared" si="9"/>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8"/>
        <v/>
      </c>
      <c r="T113" s="155" t="str">
        <f ca="1">IF(B113="","",IF(ISERROR(MATCH($J113,SorP!$B$1:$B$6226,0)),"",INDIRECT("'SorP'!$A$"&amp;MATCH($S113&amp;$J113,SorP!C:C,0))))</f>
        <v/>
      </c>
      <c r="U113" s="168"/>
      <c r="V113" s="169" t="e">
        <f>IF(C113="",NA(),MATCH($B113&amp;$C113,'Smelter Look-up'!$J:$J,0))</f>
        <v>#N/A</v>
      </c>
      <c r="X113" s="170">
        <f t="shared" ca="1" si="7"/>
        <v>0</v>
      </c>
      <c r="AB113" s="314" t="str">
        <f t="shared" si="9"/>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8"/>
        <v/>
      </c>
      <c r="T114" s="155" t="str">
        <f ca="1">IF(B114="","",IF(ISERROR(MATCH($J114,SorP!$B$1:$B$6226,0)),"",INDIRECT("'SorP'!$A$"&amp;MATCH($S114&amp;$J114,SorP!C:C,0))))</f>
        <v/>
      </c>
      <c r="U114" s="168"/>
      <c r="V114" s="169" t="e">
        <f>IF(C114="",NA(),MATCH($B114&amp;$C114,'Smelter Look-up'!$J:$J,0))</f>
        <v>#N/A</v>
      </c>
      <c r="X114" s="170">
        <f t="shared" ca="1" si="7"/>
        <v>0</v>
      </c>
      <c r="AB114" s="314" t="str">
        <f t="shared" si="9"/>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8"/>
        <v/>
      </c>
      <c r="T115" s="155" t="str">
        <f ca="1">IF(B115="","",IF(ISERROR(MATCH($J115,SorP!$B$1:$B$6226,0)),"",INDIRECT("'SorP'!$A$"&amp;MATCH($S115&amp;$J115,SorP!C:C,0))))</f>
        <v/>
      </c>
      <c r="U115" s="168"/>
      <c r="V115" s="169" t="e">
        <f>IF(C115="",NA(),MATCH($B115&amp;$C115,'Smelter Look-up'!$J:$J,0))</f>
        <v>#N/A</v>
      </c>
      <c r="X115" s="170">
        <f t="shared" ca="1" si="7"/>
        <v>0</v>
      </c>
      <c r="AB115" s="314" t="str">
        <f t="shared" si="9"/>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8"/>
        <v/>
      </c>
      <c r="T116" s="155" t="str">
        <f ca="1">IF(B116="","",IF(ISERROR(MATCH($J116,SorP!$B$1:$B$6226,0)),"",INDIRECT("'SorP'!$A$"&amp;MATCH($S116&amp;$J116,SorP!C:C,0))))</f>
        <v/>
      </c>
      <c r="U116" s="168"/>
      <c r="V116" s="169" t="e">
        <f>IF(C116="",NA(),MATCH($B116&amp;$C116,'Smelter Look-up'!$J:$J,0))</f>
        <v>#N/A</v>
      </c>
      <c r="X116" s="170">
        <f t="shared" ca="1" si="7"/>
        <v>0</v>
      </c>
      <c r="AB116" s="314" t="str">
        <f t="shared" si="9"/>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8"/>
        <v/>
      </c>
      <c r="T117" s="155" t="str">
        <f ca="1">IF(B117="","",IF(ISERROR(MATCH($J117,SorP!$B$1:$B$6226,0)),"",INDIRECT("'SorP'!$A$"&amp;MATCH($S117&amp;$J117,SorP!C:C,0))))</f>
        <v/>
      </c>
      <c r="U117" s="168"/>
      <c r="V117" s="169" t="e">
        <f>IF(C117="",NA(),MATCH($B117&amp;$C117,'Smelter Look-up'!$J:$J,0))</f>
        <v>#N/A</v>
      </c>
      <c r="X117" s="170">
        <f t="shared" ca="1" si="7"/>
        <v>0</v>
      </c>
      <c r="AB117" s="314" t="str">
        <f t="shared" si="9"/>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8"/>
        <v/>
      </c>
      <c r="T118" s="155" t="str">
        <f ca="1">IF(B118="","",IF(ISERROR(MATCH($J118,SorP!$B$1:$B$6226,0)),"",INDIRECT("'SorP'!$A$"&amp;MATCH($S118&amp;$J118,SorP!C:C,0))))</f>
        <v/>
      </c>
      <c r="U118" s="168"/>
      <c r="V118" s="169" t="e">
        <f>IF(C118="",NA(),MATCH($B118&amp;$C118,'Smelter Look-up'!$J:$J,0))</f>
        <v>#N/A</v>
      </c>
      <c r="X118" s="170">
        <f t="shared" ca="1" si="7"/>
        <v>0</v>
      </c>
      <c r="AB118" s="314" t="str">
        <f t="shared" si="9"/>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8"/>
        <v/>
      </c>
      <c r="T119" s="155" t="str">
        <f ca="1">IF(B119="","",IF(ISERROR(MATCH($J119,SorP!$B$1:$B$6226,0)),"",INDIRECT("'SorP'!$A$"&amp;MATCH($S119&amp;$J119,SorP!C:C,0))))</f>
        <v/>
      </c>
      <c r="U119" s="168"/>
      <c r="V119" s="169" t="e">
        <f>IF(C119="",NA(),MATCH($B119&amp;$C119,'Smelter Look-up'!$J:$J,0))</f>
        <v>#N/A</v>
      </c>
      <c r="X119" s="170">
        <f t="shared" ca="1" si="7"/>
        <v>0</v>
      </c>
      <c r="AB119" s="314" t="str">
        <f t="shared" si="9"/>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8"/>
        <v/>
      </c>
      <c r="T120" s="155" t="str">
        <f ca="1">IF(B120="","",IF(ISERROR(MATCH($J120,SorP!$B$1:$B$6226,0)),"",INDIRECT("'SorP'!$A$"&amp;MATCH($S120&amp;$J120,SorP!C:C,0))))</f>
        <v/>
      </c>
      <c r="U120" s="168"/>
      <c r="V120" s="169" t="e">
        <f>IF(C120="",NA(),MATCH($B120&amp;$C120,'Smelter Look-up'!$J:$J,0))</f>
        <v>#N/A</v>
      </c>
      <c r="X120" s="170">
        <f t="shared" ca="1" si="7"/>
        <v>0</v>
      </c>
      <c r="AB120" s="314" t="str">
        <f t="shared" si="9"/>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8"/>
        <v/>
      </c>
      <c r="T121" s="155" t="str">
        <f ca="1">IF(B121="","",IF(ISERROR(MATCH($J121,SorP!$B$1:$B$6226,0)),"",INDIRECT("'SorP'!$A$"&amp;MATCH($S121&amp;$J121,SorP!C:C,0))))</f>
        <v/>
      </c>
      <c r="U121" s="168"/>
      <c r="V121" s="169" t="e">
        <f>IF(C121="",NA(),MATCH($B121&amp;$C121,'Smelter Look-up'!$J:$J,0))</f>
        <v>#N/A</v>
      </c>
      <c r="X121" s="170">
        <f t="shared" ca="1" si="7"/>
        <v>0</v>
      </c>
      <c r="AB121" s="314" t="str">
        <f t="shared" si="9"/>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8"/>
        <v/>
      </c>
      <c r="T122" s="155" t="str">
        <f ca="1">IF(B122="","",IF(ISERROR(MATCH($J122,SorP!$B$1:$B$6226,0)),"",INDIRECT("'SorP'!$A$"&amp;MATCH($S122&amp;$J122,SorP!C:C,0))))</f>
        <v/>
      </c>
      <c r="U122" s="168"/>
      <c r="V122" s="169" t="e">
        <f>IF(C122="",NA(),MATCH($B122&amp;$C122,'Smelter Look-up'!$J:$J,0))</f>
        <v>#N/A</v>
      </c>
      <c r="X122" s="170">
        <f t="shared" ca="1" si="7"/>
        <v>0</v>
      </c>
      <c r="AB122" s="314" t="str">
        <f t="shared" si="9"/>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8"/>
        <v/>
      </c>
      <c r="T123" s="155" t="str">
        <f ca="1">IF(B123="","",IF(ISERROR(MATCH($J123,SorP!$B$1:$B$6226,0)),"",INDIRECT("'SorP'!$A$"&amp;MATCH($S123&amp;$J123,SorP!C:C,0))))</f>
        <v/>
      </c>
      <c r="U123" s="168"/>
      <c r="V123" s="169" t="e">
        <f>IF(C123="",NA(),MATCH($B123&amp;$C123,'Smelter Look-up'!$J:$J,0))</f>
        <v>#N/A</v>
      </c>
      <c r="X123" s="170">
        <f t="shared" ca="1" si="7"/>
        <v>0</v>
      </c>
      <c r="AB123" s="314" t="str">
        <f t="shared" si="9"/>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8"/>
        <v/>
      </c>
      <c r="T124" s="155" t="str">
        <f ca="1">IF(B124="","",IF(ISERROR(MATCH($J124,SorP!$B$1:$B$6226,0)),"",INDIRECT("'SorP'!$A$"&amp;MATCH($S124&amp;$J124,SorP!C:C,0))))</f>
        <v/>
      </c>
      <c r="U124" s="168"/>
      <c r="V124" s="169" t="e">
        <f>IF(C124="",NA(),MATCH($B124&amp;$C124,'Smelter Look-up'!$J:$J,0))</f>
        <v>#N/A</v>
      </c>
      <c r="X124" s="170">
        <f t="shared" ca="1" si="7"/>
        <v>0</v>
      </c>
      <c r="AB124" s="314" t="str">
        <f t="shared" si="9"/>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8"/>
        <v/>
      </c>
      <c r="T125" s="155" t="str">
        <f ca="1">IF(B125="","",IF(ISERROR(MATCH($J125,SorP!$B$1:$B$6226,0)),"",INDIRECT("'SorP'!$A$"&amp;MATCH($S125&amp;$J125,SorP!C:C,0))))</f>
        <v/>
      </c>
      <c r="U125" s="168"/>
      <c r="V125" s="169" t="e">
        <f>IF(C125="",NA(),MATCH($B125&amp;$C125,'Smelter Look-up'!$J:$J,0))</f>
        <v>#N/A</v>
      </c>
      <c r="X125" s="170">
        <f t="shared" ca="1" si="7"/>
        <v>0</v>
      </c>
      <c r="AB125" s="314" t="str">
        <f t="shared" si="9"/>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8"/>
        <v/>
      </c>
      <c r="T126" s="155" t="str">
        <f ca="1">IF(B126="","",IF(ISERROR(MATCH($J126,SorP!$B$1:$B$6226,0)),"",INDIRECT("'SorP'!$A$"&amp;MATCH($S126&amp;$J126,SorP!C:C,0))))</f>
        <v/>
      </c>
      <c r="U126" s="168"/>
      <c r="V126" s="169" t="e">
        <f>IF(C126="",NA(),MATCH($B126&amp;$C126,'Smelter Look-up'!$J:$J,0))</f>
        <v>#N/A</v>
      </c>
      <c r="X126" s="170">
        <f t="shared" ca="1" si="7"/>
        <v>0</v>
      </c>
      <c r="AB126" s="314" t="str">
        <f t="shared" si="9"/>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8"/>
        <v/>
      </c>
      <c r="T127" s="155" t="str">
        <f ca="1">IF(B127="","",IF(ISERROR(MATCH($J127,SorP!$B$1:$B$6226,0)),"",INDIRECT("'SorP'!$A$"&amp;MATCH($S127&amp;$J127,SorP!C:C,0))))</f>
        <v/>
      </c>
      <c r="U127" s="168"/>
      <c r="V127" s="169" t="e">
        <f>IF(C127="",NA(),MATCH($B127&amp;$C127,'Smelter Look-up'!$J:$J,0))</f>
        <v>#N/A</v>
      </c>
      <c r="X127" s="170">
        <f t="shared" ref="X127:X190" ca="1" si="10">IF(AND(C127="Smelter not listed",OR(LEN(D127)=0,LEN(E127)=0)),1,0)</f>
        <v>0</v>
      </c>
      <c r="AB127" s="314" t="str">
        <f t="shared" si="9"/>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1">IF(B128="","",IF(ISERROR(MATCH($E128,CL,0)),"Unknown",INDIRECT("'C'!$A$"&amp;MATCH($E128,CL,0)+1)))</f>
        <v/>
      </c>
      <c r="T128" s="155" t="str">
        <f ca="1">IF(B128="","",IF(ISERROR(MATCH($J128,SorP!$B$1:$B$6226,0)),"",INDIRECT("'SorP'!$A$"&amp;MATCH($S128&amp;$J128,SorP!C:C,0))))</f>
        <v/>
      </c>
      <c r="U128" s="168"/>
      <c r="V128" s="169" t="e">
        <f>IF(C128="",NA(),MATCH($B128&amp;$C128,'Smelter Look-up'!$J:$J,0))</f>
        <v>#N/A</v>
      </c>
      <c r="X128" s="170">
        <f t="shared" ca="1" si="10"/>
        <v>0</v>
      </c>
      <c r="AB128" s="314" t="str">
        <f t="shared" si="9"/>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1"/>
        <v/>
      </c>
      <c r="T129" s="155" t="str">
        <f ca="1">IF(B129="","",IF(ISERROR(MATCH($J129,SorP!$B$1:$B$6226,0)),"",INDIRECT("'SorP'!$A$"&amp;MATCH($S129&amp;$J129,SorP!C:C,0))))</f>
        <v/>
      </c>
      <c r="U129" s="168"/>
      <c r="V129" s="169" t="e">
        <f>IF(C129="",NA(),MATCH($B129&amp;$C129,'Smelter Look-up'!$J:$J,0))</f>
        <v>#N/A</v>
      </c>
      <c r="X129" s="170">
        <f t="shared" ca="1" si="10"/>
        <v>0</v>
      </c>
      <c r="AB129" s="314" t="str">
        <f t="shared" si="9"/>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1"/>
        <v/>
      </c>
      <c r="T130" s="155" t="str">
        <f ca="1">IF(B130="","",IF(ISERROR(MATCH($J130,SorP!$B$1:$B$6226,0)),"",INDIRECT("'SorP'!$A$"&amp;MATCH($S130&amp;$J130,SorP!C:C,0))))</f>
        <v/>
      </c>
      <c r="U130" s="168"/>
      <c r="V130" s="169" t="e">
        <f>IF(C130="",NA(),MATCH($B130&amp;$C130,'Smelter Look-up'!$J:$J,0))</f>
        <v>#N/A</v>
      </c>
      <c r="X130" s="170">
        <f t="shared" ca="1" si="10"/>
        <v>0</v>
      </c>
      <c r="AB130" s="314" t="str">
        <f t="shared" si="9"/>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1"/>
        <v/>
      </c>
      <c r="T131" s="155" t="str">
        <f ca="1">IF(B131="","",IF(ISERROR(MATCH($J131,SorP!$B$1:$B$6226,0)),"",INDIRECT("'SorP'!$A$"&amp;MATCH($S131&amp;$J131,SorP!C:C,0))))</f>
        <v/>
      </c>
      <c r="U131" s="168"/>
      <c r="V131" s="169" t="e">
        <f>IF(C131="",NA(),MATCH($B131&amp;$C131,'Smelter Look-up'!$J:$J,0))</f>
        <v>#N/A</v>
      </c>
      <c r="X131" s="170">
        <f t="shared" ca="1" si="10"/>
        <v>0</v>
      </c>
      <c r="AB131" s="314" t="str">
        <f t="shared" si="9"/>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1"/>
        <v/>
      </c>
      <c r="T132" s="155" t="str">
        <f ca="1">IF(B132="","",IF(ISERROR(MATCH($J132,SorP!$B$1:$B$6226,0)),"",INDIRECT("'SorP'!$A$"&amp;MATCH($S132&amp;$J132,SorP!C:C,0))))</f>
        <v/>
      </c>
      <c r="U132" s="168"/>
      <c r="V132" s="169" t="e">
        <f>IF(C132="",NA(),MATCH($B132&amp;$C132,'Smelter Look-up'!$J:$J,0))</f>
        <v>#N/A</v>
      </c>
      <c r="X132" s="170">
        <f t="shared" ca="1" si="10"/>
        <v>0</v>
      </c>
      <c r="AB132" s="314" t="str">
        <f t="shared" si="9"/>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1"/>
        <v/>
      </c>
      <c r="T133" s="155" t="str">
        <f ca="1">IF(B133="","",IF(ISERROR(MATCH($J133,SorP!$B$1:$B$6226,0)),"",INDIRECT("'SorP'!$A$"&amp;MATCH($S133&amp;$J133,SorP!C:C,0))))</f>
        <v/>
      </c>
      <c r="U133" s="168"/>
      <c r="V133" s="169" t="e">
        <f>IF(C133="",NA(),MATCH($B133&amp;$C133,'Smelter Look-up'!$J:$J,0))</f>
        <v>#N/A</v>
      </c>
      <c r="X133" s="170">
        <f t="shared" ca="1" si="10"/>
        <v>0</v>
      </c>
      <c r="AB133" s="314" t="str">
        <f t="shared" si="9"/>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1"/>
        <v/>
      </c>
      <c r="T134" s="155" t="str">
        <f ca="1">IF(B134="","",IF(ISERROR(MATCH($J134,SorP!$B$1:$B$6226,0)),"",INDIRECT("'SorP'!$A$"&amp;MATCH($S134&amp;$J134,SorP!C:C,0))))</f>
        <v/>
      </c>
      <c r="U134" s="168"/>
      <c r="V134" s="169" t="e">
        <f>IF(C134="",NA(),MATCH($B134&amp;$C134,'Smelter Look-up'!$J:$J,0))</f>
        <v>#N/A</v>
      </c>
      <c r="X134" s="170">
        <f t="shared" ca="1" si="10"/>
        <v>0</v>
      </c>
      <c r="AB134" s="314" t="str">
        <f t="shared" ref="AB134:AB197" si="12">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1"/>
        <v/>
      </c>
      <c r="T135" s="155" t="str">
        <f ca="1">IF(B135="","",IF(ISERROR(MATCH($J135,SorP!$B$1:$B$6226,0)),"",INDIRECT("'SorP'!$A$"&amp;MATCH($S135&amp;$J135,SorP!C:C,0))))</f>
        <v/>
      </c>
      <c r="U135" s="168"/>
      <c r="V135" s="169" t="e">
        <f>IF(C135="",NA(),MATCH($B135&amp;$C135,'Smelter Look-up'!$J:$J,0))</f>
        <v>#N/A</v>
      </c>
      <c r="X135" s="170">
        <f t="shared" ca="1" si="10"/>
        <v>0</v>
      </c>
      <c r="AB135" s="314" t="str">
        <f t="shared" si="12"/>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1"/>
        <v/>
      </c>
      <c r="T136" s="155" t="str">
        <f ca="1">IF(B136="","",IF(ISERROR(MATCH($J136,SorP!$B$1:$B$6226,0)),"",INDIRECT("'SorP'!$A$"&amp;MATCH($S136&amp;$J136,SorP!C:C,0))))</f>
        <v/>
      </c>
      <c r="U136" s="168"/>
      <c r="V136" s="169" t="e">
        <f>IF(C136="",NA(),MATCH($B136&amp;$C136,'Smelter Look-up'!$J:$J,0))</f>
        <v>#N/A</v>
      </c>
      <c r="X136" s="170">
        <f t="shared" ca="1" si="10"/>
        <v>0</v>
      </c>
      <c r="AB136" s="314" t="str">
        <f t="shared" si="12"/>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1"/>
        <v/>
      </c>
      <c r="T137" s="155" t="str">
        <f ca="1">IF(B137="","",IF(ISERROR(MATCH($J137,SorP!$B$1:$B$6226,0)),"",INDIRECT("'SorP'!$A$"&amp;MATCH($S137&amp;$J137,SorP!C:C,0))))</f>
        <v/>
      </c>
      <c r="U137" s="168"/>
      <c r="V137" s="169" t="e">
        <f>IF(C137="",NA(),MATCH($B137&amp;$C137,'Smelter Look-up'!$J:$J,0))</f>
        <v>#N/A</v>
      </c>
      <c r="X137" s="170">
        <f t="shared" ca="1" si="10"/>
        <v>0</v>
      </c>
      <c r="AB137" s="314" t="str">
        <f t="shared" si="12"/>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1"/>
        <v/>
      </c>
      <c r="T138" s="155" t="str">
        <f ca="1">IF(B138="","",IF(ISERROR(MATCH($J138,SorP!$B$1:$B$6226,0)),"",INDIRECT("'SorP'!$A$"&amp;MATCH($S138&amp;$J138,SorP!C:C,0))))</f>
        <v/>
      </c>
      <c r="U138" s="168"/>
      <c r="V138" s="169" t="e">
        <f>IF(C138="",NA(),MATCH($B138&amp;$C138,'Smelter Look-up'!$J:$J,0))</f>
        <v>#N/A</v>
      </c>
      <c r="X138" s="170">
        <f t="shared" ca="1" si="10"/>
        <v>0</v>
      </c>
      <c r="AB138" s="314" t="str">
        <f t="shared" si="12"/>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1"/>
        <v/>
      </c>
      <c r="T139" s="155" t="str">
        <f ca="1">IF(B139="","",IF(ISERROR(MATCH($J139,SorP!$B$1:$B$6226,0)),"",INDIRECT("'SorP'!$A$"&amp;MATCH($S139&amp;$J139,SorP!C:C,0))))</f>
        <v/>
      </c>
      <c r="U139" s="168"/>
      <c r="V139" s="169" t="e">
        <f>IF(C139="",NA(),MATCH($B139&amp;$C139,'Smelter Look-up'!$J:$J,0))</f>
        <v>#N/A</v>
      </c>
      <c r="X139" s="170">
        <f t="shared" ca="1" si="10"/>
        <v>0</v>
      </c>
      <c r="AB139" s="314" t="str">
        <f t="shared" si="12"/>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1"/>
        <v/>
      </c>
      <c r="T140" s="155" t="str">
        <f ca="1">IF(B140="","",IF(ISERROR(MATCH($J140,SorP!$B$1:$B$6226,0)),"",INDIRECT("'SorP'!$A$"&amp;MATCH($S140&amp;$J140,SorP!C:C,0))))</f>
        <v/>
      </c>
      <c r="U140" s="168"/>
      <c r="V140" s="169" t="e">
        <f>IF(C140="",NA(),MATCH($B140&amp;$C140,'Smelter Look-up'!$J:$J,0))</f>
        <v>#N/A</v>
      </c>
      <c r="X140" s="170">
        <f t="shared" ca="1" si="10"/>
        <v>0</v>
      </c>
      <c r="AB140" s="314" t="str">
        <f t="shared" si="12"/>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1"/>
        <v/>
      </c>
      <c r="T141" s="155" t="str">
        <f ca="1">IF(B141="","",IF(ISERROR(MATCH($J141,SorP!$B$1:$B$6226,0)),"",INDIRECT("'SorP'!$A$"&amp;MATCH($S141&amp;$J141,SorP!C:C,0))))</f>
        <v/>
      </c>
      <c r="U141" s="168"/>
      <c r="V141" s="169" t="e">
        <f>IF(C141="",NA(),MATCH($B141&amp;$C141,'Smelter Look-up'!$J:$J,0))</f>
        <v>#N/A</v>
      </c>
      <c r="X141" s="170">
        <f t="shared" ca="1" si="10"/>
        <v>0</v>
      </c>
      <c r="AB141" s="314" t="str">
        <f t="shared" si="12"/>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1"/>
        <v/>
      </c>
      <c r="T142" s="155" t="str">
        <f ca="1">IF(B142="","",IF(ISERROR(MATCH($J142,SorP!$B$1:$B$6226,0)),"",INDIRECT("'SorP'!$A$"&amp;MATCH($S142&amp;$J142,SorP!C:C,0))))</f>
        <v/>
      </c>
      <c r="U142" s="168"/>
      <c r="V142" s="169" t="e">
        <f>IF(C142="",NA(),MATCH($B142&amp;$C142,'Smelter Look-up'!$J:$J,0))</f>
        <v>#N/A</v>
      </c>
      <c r="X142" s="170">
        <f t="shared" ca="1" si="10"/>
        <v>0</v>
      </c>
      <c r="AB142" s="314" t="str">
        <f t="shared" si="12"/>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1"/>
        <v/>
      </c>
      <c r="T143" s="155" t="str">
        <f ca="1">IF(B143="","",IF(ISERROR(MATCH($J143,SorP!$B$1:$B$6226,0)),"",INDIRECT("'SorP'!$A$"&amp;MATCH($S143&amp;$J143,SorP!C:C,0))))</f>
        <v/>
      </c>
      <c r="U143" s="168"/>
      <c r="V143" s="169" t="e">
        <f>IF(C143="",NA(),MATCH($B143&amp;$C143,'Smelter Look-up'!$J:$J,0))</f>
        <v>#N/A</v>
      </c>
      <c r="X143" s="170">
        <f t="shared" ca="1" si="10"/>
        <v>0</v>
      </c>
      <c r="AB143" s="314" t="str">
        <f t="shared" si="12"/>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1"/>
        <v/>
      </c>
      <c r="T144" s="155" t="str">
        <f ca="1">IF(B144="","",IF(ISERROR(MATCH($J144,SorP!$B$1:$B$6226,0)),"",INDIRECT("'SorP'!$A$"&amp;MATCH($S144&amp;$J144,SorP!C:C,0))))</f>
        <v/>
      </c>
      <c r="U144" s="168"/>
      <c r="V144" s="169" t="e">
        <f>IF(C144="",NA(),MATCH($B144&amp;$C144,'Smelter Look-up'!$J:$J,0))</f>
        <v>#N/A</v>
      </c>
      <c r="X144" s="170">
        <f t="shared" ca="1" si="10"/>
        <v>0</v>
      </c>
      <c r="AB144" s="314" t="str">
        <f t="shared" si="12"/>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1"/>
        <v/>
      </c>
      <c r="T145" s="155" t="str">
        <f ca="1">IF(B145="","",IF(ISERROR(MATCH($J145,SorP!$B$1:$B$6226,0)),"",INDIRECT("'SorP'!$A$"&amp;MATCH($S145&amp;$J145,SorP!C:C,0))))</f>
        <v/>
      </c>
      <c r="U145" s="168"/>
      <c r="V145" s="169" t="e">
        <f>IF(C145="",NA(),MATCH($B145&amp;$C145,'Smelter Look-up'!$J:$J,0))</f>
        <v>#N/A</v>
      </c>
      <c r="X145" s="170">
        <f t="shared" ca="1" si="10"/>
        <v>0</v>
      </c>
      <c r="AB145" s="314" t="str">
        <f t="shared" si="12"/>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1"/>
        <v/>
      </c>
      <c r="T146" s="155" t="str">
        <f ca="1">IF(B146="","",IF(ISERROR(MATCH($J146,SorP!$B$1:$B$6226,0)),"",INDIRECT("'SorP'!$A$"&amp;MATCH($S146&amp;$J146,SorP!C:C,0))))</f>
        <v/>
      </c>
      <c r="U146" s="168"/>
      <c r="V146" s="169" t="e">
        <f>IF(C146="",NA(),MATCH($B146&amp;$C146,'Smelter Look-up'!$J:$J,0))</f>
        <v>#N/A</v>
      </c>
      <c r="X146" s="170">
        <f t="shared" ca="1" si="10"/>
        <v>0</v>
      </c>
      <c r="AB146" s="314" t="str">
        <f t="shared" si="12"/>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1"/>
        <v/>
      </c>
      <c r="T147" s="155" t="str">
        <f ca="1">IF(B147="","",IF(ISERROR(MATCH($J147,SorP!$B$1:$B$6226,0)),"",INDIRECT("'SorP'!$A$"&amp;MATCH($S147&amp;$J147,SorP!C:C,0))))</f>
        <v/>
      </c>
      <c r="U147" s="168"/>
      <c r="V147" s="169" t="e">
        <f>IF(C147="",NA(),MATCH($B147&amp;$C147,'Smelter Look-up'!$J:$J,0))</f>
        <v>#N/A</v>
      </c>
      <c r="X147" s="170">
        <f t="shared" ca="1" si="10"/>
        <v>0</v>
      </c>
      <c r="AB147" s="314" t="str">
        <f t="shared" si="12"/>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1"/>
        <v/>
      </c>
      <c r="T148" s="155" t="str">
        <f ca="1">IF(B148="","",IF(ISERROR(MATCH($J148,SorP!$B$1:$B$6226,0)),"",INDIRECT("'SorP'!$A$"&amp;MATCH($S148&amp;$J148,SorP!C:C,0))))</f>
        <v/>
      </c>
      <c r="U148" s="168"/>
      <c r="V148" s="169" t="e">
        <f>IF(C148="",NA(),MATCH($B148&amp;$C148,'Smelter Look-up'!$J:$J,0))</f>
        <v>#N/A</v>
      </c>
      <c r="X148" s="170">
        <f t="shared" ca="1" si="10"/>
        <v>0</v>
      </c>
      <c r="AB148" s="314" t="str">
        <f t="shared" si="12"/>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1"/>
        <v/>
      </c>
      <c r="T149" s="155" t="str">
        <f ca="1">IF(B149="","",IF(ISERROR(MATCH($J149,SorP!$B$1:$B$6226,0)),"",INDIRECT("'SorP'!$A$"&amp;MATCH($S149&amp;$J149,SorP!C:C,0))))</f>
        <v/>
      </c>
      <c r="U149" s="168"/>
      <c r="V149" s="169" t="e">
        <f>IF(C149="",NA(),MATCH($B149&amp;$C149,'Smelter Look-up'!$J:$J,0))</f>
        <v>#N/A</v>
      </c>
      <c r="X149" s="170">
        <f t="shared" ca="1" si="10"/>
        <v>0</v>
      </c>
      <c r="AB149" s="314" t="str">
        <f t="shared" si="12"/>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1"/>
        <v/>
      </c>
      <c r="T150" s="155" t="str">
        <f ca="1">IF(B150="","",IF(ISERROR(MATCH($J150,SorP!$B$1:$B$6226,0)),"",INDIRECT("'SorP'!$A$"&amp;MATCH($S150&amp;$J150,SorP!C:C,0))))</f>
        <v/>
      </c>
      <c r="U150" s="168"/>
      <c r="V150" s="169" t="e">
        <f>IF(C150="",NA(),MATCH($B150&amp;$C150,'Smelter Look-up'!$J:$J,0))</f>
        <v>#N/A</v>
      </c>
      <c r="X150" s="170">
        <f t="shared" ca="1" si="10"/>
        <v>0</v>
      </c>
      <c r="AB150" s="314" t="str">
        <f t="shared" si="12"/>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1"/>
        <v/>
      </c>
      <c r="T151" s="155" t="str">
        <f ca="1">IF(B151="","",IF(ISERROR(MATCH($J151,SorP!$B$1:$B$6226,0)),"",INDIRECT("'SorP'!$A$"&amp;MATCH($S151&amp;$J151,SorP!C:C,0))))</f>
        <v/>
      </c>
      <c r="U151" s="168"/>
      <c r="V151" s="169" t="e">
        <f>IF(C151="",NA(),MATCH($B151&amp;$C151,'Smelter Look-up'!$J:$J,0))</f>
        <v>#N/A</v>
      </c>
      <c r="X151" s="170">
        <f t="shared" ca="1" si="10"/>
        <v>0</v>
      </c>
      <c r="AB151" s="314" t="str">
        <f t="shared" si="12"/>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1"/>
        <v/>
      </c>
      <c r="T152" s="155" t="str">
        <f ca="1">IF(B152="","",IF(ISERROR(MATCH($J152,SorP!$B$1:$B$6226,0)),"",INDIRECT("'SorP'!$A$"&amp;MATCH($S152&amp;$J152,SorP!C:C,0))))</f>
        <v/>
      </c>
      <c r="U152" s="168"/>
      <c r="V152" s="169" t="e">
        <f>IF(C152="",NA(),MATCH($B152&amp;$C152,'Smelter Look-up'!$J:$J,0))</f>
        <v>#N/A</v>
      </c>
      <c r="X152" s="170">
        <f t="shared" ca="1" si="10"/>
        <v>0</v>
      </c>
      <c r="AB152" s="314" t="str">
        <f t="shared" si="12"/>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1"/>
        <v/>
      </c>
      <c r="T153" s="155" t="str">
        <f ca="1">IF(B153="","",IF(ISERROR(MATCH($J153,SorP!$B$1:$B$6226,0)),"",INDIRECT("'SorP'!$A$"&amp;MATCH($S153&amp;$J153,SorP!C:C,0))))</f>
        <v/>
      </c>
      <c r="U153" s="168"/>
      <c r="V153" s="169" t="e">
        <f>IF(C153="",NA(),MATCH($B153&amp;$C153,'Smelter Look-up'!$J:$J,0))</f>
        <v>#N/A</v>
      </c>
      <c r="X153" s="170">
        <f t="shared" ca="1" si="10"/>
        <v>0</v>
      </c>
      <c r="AB153" s="314" t="str">
        <f t="shared" si="12"/>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1"/>
        <v/>
      </c>
      <c r="T154" s="155" t="str">
        <f ca="1">IF(B154="","",IF(ISERROR(MATCH($J154,SorP!$B$1:$B$6226,0)),"",INDIRECT("'SorP'!$A$"&amp;MATCH($S154&amp;$J154,SorP!C:C,0))))</f>
        <v/>
      </c>
      <c r="U154" s="168"/>
      <c r="V154" s="169" t="e">
        <f>IF(C154="",NA(),MATCH($B154&amp;$C154,'Smelter Look-up'!$J:$J,0))</f>
        <v>#N/A</v>
      </c>
      <c r="X154" s="170">
        <f t="shared" ca="1" si="10"/>
        <v>0</v>
      </c>
      <c r="AB154" s="314" t="str">
        <f t="shared" si="12"/>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1"/>
        <v/>
      </c>
      <c r="T155" s="155" t="str">
        <f ca="1">IF(B155="","",IF(ISERROR(MATCH($J155,SorP!$B$1:$B$6226,0)),"",INDIRECT("'SorP'!$A$"&amp;MATCH($S155&amp;$J155,SorP!C:C,0))))</f>
        <v/>
      </c>
      <c r="U155" s="168"/>
      <c r="V155" s="169" t="e">
        <f>IF(C155="",NA(),MATCH($B155&amp;$C155,'Smelter Look-up'!$J:$J,0))</f>
        <v>#N/A</v>
      </c>
      <c r="X155" s="170">
        <f t="shared" ca="1" si="10"/>
        <v>0</v>
      </c>
      <c r="AB155" s="314" t="str">
        <f t="shared" si="12"/>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1"/>
        <v/>
      </c>
      <c r="T156" s="155" t="str">
        <f ca="1">IF(B156="","",IF(ISERROR(MATCH($J156,SorP!$B$1:$B$6226,0)),"",INDIRECT("'SorP'!$A$"&amp;MATCH($S156&amp;$J156,SorP!C:C,0))))</f>
        <v/>
      </c>
      <c r="U156" s="168"/>
      <c r="V156" s="169" t="e">
        <f>IF(C156="",NA(),MATCH($B156&amp;$C156,'Smelter Look-up'!$J:$J,0))</f>
        <v>#N/A</v>
      </c>
      <c r="X156" s="170">
        <f t="shared" ca="1" si="10"/>
        <v>0</v>
      </c>
      <c r="AB156" s="314" t="str">
        <f t="shared" si="12"/>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1"/>
        <v/>
      </c>
      <c r="T157" s="155" t="str">
        <f ca="1">IF(B157="","",IF(ISERROR(MATCH($J157,SorP!$B$1:$B$6226,0)),"",INDIRECT("'SorP'!$A$"&amp;MATCH($S157&amp;$J157,SorP!C:C,0))))</f>
        <v/>
      </c>
      <c r="U157" s="168"/>
      <c r="V157" s="169" t="e">
        <f>IF(C157="",NA(),MATCH($B157&amp;$C157,'Smelter Look-up'!$J:$J,0))</f>
        <v>#N/A</v>
      </c>
      <c r="X157" s="170">
        <f t="shared" ca="1" si="10"/>
        <v>0</v>
      </c>
      <c r="AB157" s="314" t="str">
        <f t="shared" si="12"/>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1"/>
        <v/>
      </c>
      <c r="T158" s="155" t="str">
        <f ca="1">IF(B158="","",IF(ISERROR(MATCH($J158,SorP!$B$1:$B$6226,0)),"",INDIRECT("'SorP'!$A$"&amp;MATCH($S158&amp;$J158,SorP!C:C,0))))</f>
        <v/>
      </c>
      <c r="U158" s="168"/>
      <c r="V158" s="169" t="e">
        <f>IF(C158="",NA(),MATCH($B158&amp;$C158,'Smelter Look-up'!$J:$J,0))</f>
        <v>#N/A</v>
      </c>
      <c r="X158" s="170">
        <f t="shared" ca="1" si="10"/>
        <v>0</v>
      </c>
      <c r="AB158" s="314" t="str">
        <f t="shared" si="12"/>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1"/>
        <v/>
      </c>
      <c r="T159" s="155" t="str">
        <f ca="1">IF(B159="","",IF(ISERROR(MATCH($J159,SorP!$B$1:$B$6226,0)),"",INDIRECT("'SorP'!$A$"&amp;MATCH($S159&amp;$J159,SorP!C:C,0))))</f>
        <v/>
      </c>
      <c r="U159" s="168"/>
      <c r="V159" s="169" t="e">
        <f>IF(C159="",NA(),MATCH($B159&amp;$C159,'Smelter Look-up'!$J:$J,0))</f>
        <v>#N/A</v>
      </c>
      <c r="X159" s="170">
        <f t="shared" ca="1" si="10"/>
        <v>0</v>
      </c>
      <c r="AB159" s="314" t="str">
        <f t="shared" si="12"/>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1"/>
        <v/>
      </c>
      <c r="T160" s="155" t="str">
        <f ca="1">IF(B160="","",IF(ISERROR(MATCH($J160,SorP!$B$1:$B$6226,0)),"",INDIRECT("'SorP'!$A$"&amp;MATCH($S160&amp;$J160,SorP!C:C,0))))</f>
        <v/>
      </c>
      <c r="U160" s="168"/>
      <c r="V160" s="169" t="e">
        <f>IF(C160="",NA(),MATCH($B160&amp;$C160,'Smelter Look-up'!$J:$J,0))</f>
        <v>#N/A</v>
      </c>
      <c r="X160" s="170">
        <f t="shared" ca="1" si="10"/>
        <v>0</v>
      </c>
      <c r="AB160" s="314" t="str">
        <f t="shared" si="12"/>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1"/>
        <v/>
      </c>
      <c r="T161" s="155" t="str">
        <f ca="1">IF(B161="","",IF(ISERROR(MATCH($J161,SorP!$B$1:$B$6226,0)),"",INDIRECT("'SorP'!$A$"&amp;MATCH($S161&amp;$J161,SorP!C:C,0))))</f>
        <v/>
      </c>
      <c r="U161" s="168"/>
      <c r="V161" s="169" t="e">
        <f>IF(C161="",NA(),MATCH($B161&amp;$C161,'Smelter Look-up'!$J:$J,0))</f>
        <v>#N/A</v>
      </c>
      <c r="X161" s="170">
        <f t="shared" ca="1" si="10"/>
        <v>0</v>
      </c>
      <c r="AB161" s="314" t="str">
        <f t="shared" si="12"/>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1"/>
        <v/>
      </c>
      <c r="T162" s="155" t="str">
        <f ca="1">IF(B162="","",IF(ISERROR(MATCH($J162,SorP!$B$1:$B$6226,0)),"",INDIRECT("'SorP'!$A$"&amp;MATCH($S162&amp;$J162,SorP!C:C,0))))</f>
        <v/>
      </c>
      <c r="U162" s="168"/>
      <c r="V162" s="169" t="e">
        <f>IF(C162="",NA(),MATCH($B162&amp;$C162,'Smelter Look-up'!$J:$J,0))</f>
        <v>#N/A</v>
      </c>
      <c r="X162" s="170">
        <f t="shared" ca="1" si="10"/>
        <v>0</v>
      </c>
      <c r="AB162" s="314" t="str">
        <f t="shared" si="12"/>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1"/>
        <v/>
      </c>
      <c r="T163" s="155" t="str">
        <f ca="1">IF(B163="","",IF(ISERROR(MATCH($J163,SorP!$B$1:$B$6226,0)),"",INDIRECT("'SorP'!$A$"&amp;MATCH($S163&amp;$J163,SorP!C:C,0))))</f>
        <v/>
      </c>
      <c r="U163" s="168"/>
      <c r="V163" s="169" t="e">
        <f>IF(C163="",NA(),MATCH($B163&amp;$C163,'Smelter Look-up'!$J:$J,0))</f>
        <v>#N/A</v>
      </c>
      <c r="X163" s="170">
        <f t="shared" ca="1" si="10"/>
        <v>0</v>
      </c>
      <c r="AB163" s="314" t="str">
        <f t="shared" si="12"/>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1"/>
        <v/>
      </c>
      <c r="T164" s="155" t="str">
        <f ca="1">IF(B164="","",IF(ISERROR(MATCH($J164,SorP!$B$1:$B$6226,0)),"",INDIRECT("'SorP'!$A$"&amp;MATCH($S164&amp;$J164,SorP!C:C,0))))</f>
        <v/>
      </c>
      <c r="U164" s="168"/>
      <c r="V164" s="169" t="e">
        <f>IF(C164="",NA(),MATCH($B164&amp;$C164,'Smelter Look-up'!$J:$J,0))</f>
        <v>#N/A</v>
      </c>
      <c r="X164" s="170">
        <f t="shared" ca="1" si="10"/>
        <v>0</v>
      </c>
      <c r="AB164" s="314" t="str">
        <f t="shared" si="12"/>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1"/>
        <v/>
      </c>
      <c r="T165" s="155" t="str">
        <f ca="1">IF(B165="","",IF(ISERROR(MATCH($J165,SorP!$B$1:$B$6226,0)),"",INDIRECT("'SorP'!$A$"&amp;MATCH($S165&amp;$J165,SorP!C:C,0))))</f>
        <v/>
      </c>
      <c r="U165" s="168"/>
      <c r="V165" s="169" t="e">
        <f>IF(C165="",NA(),MATCH($B165&amp;$C165,'Smelter Look-up'!$J:$J,0))</f>
        <v>#N/A</v>
      </c>
      <c r="X165" s="170">
        <f t="shared" ca="1" si="10"/>
        <v>0</v>
      </c>
      <c r="AB165" s="314" t="str">
        <f t="shared" si="12"/>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1"/>
        <v/>
      </c>
      <c r="T166" s="155" t="str">
        <f ca="1">IF(B166="","",IF(ISERROR(MATCH($J166,SorP!$B$1:$B$6226,0)),"",INDIRECT("'SorP'!$A$"&amp;MATCH($S166&amp;$J166,SorP!C:C,0))))</f>
        <v/>
      </c>
      <c r="U166" s="168"/>
      <c r="V166" s="169" t="e">
        <f>IF(C166="",NA(),MATCH($B166&amp;$C166,'Smelter Look-up'!$J:$J,0))</f>
        <v>#N/A</v>
      </c>
      <c r="X166" s="170">
        <f t="shared" ca="1" si="10"/>
        <v>0</v>
      </c>
      <c r="AB166" s="314" t="str">
        <f t="shared" si="12"/>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1"/>
        <v/>
      </c>
      <c r="T167" s="155" t="str">
        <f ca="1">IF(B167="","",IF(ISERROR(MATCH($J167,SorP!$B$1:$B$6226,0)),"",INDIRECT("'SorP'!$A$"&amp;MATCH($S167&amp;$J167,SorP!C:C,0))))</f>
        <v/>
      </c>
      <c r="U167" s="168"/>
      <c r="V167" s="169" t="e">
        <f>IF(C167="",NA(),MATCH($B167&amp;$C167,'Smelter Look-up'!$J:$J,0))</f>
        <v>#N/A</v>
      </c>
      <c r="X167" s="170">
        <f t="shared" ca="1" si="10"/>
        <v>0</v>
      </c>
      <c r="AB167" s="314" t="str">
        <f t="shared" si="12"/>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1"/>
        <v/>
      </c>
      <c r="T168" s="155" t="str">
        <f ca="1">IF(B168="","",IF(ISERROR(MATCH($J168,SorP!$B$1:$B$6226,0)),"",INDIRECT("'SorP'!$A$"&amp;MATCH($S168&amp;$J168,SorP!C:C,0))))</f>
        <v/>
      </c>
      <c r="U168" s="168"/>
      <c r="V168" s="169" t="e">
        <f>IF(C168="",NA(),MATCH($B168&amp;$C168,'Smelter Look-up'!$J:$J,0))</f>
        <v>#N/A</v>
      </c>
      <c r="X168" s="170">
        <f t="shared" ca="1" si="10"/>
        <v>0</v>
      </c>
      <c r="AB168" s="314" t="str">
        <f t="shared" si="12"/>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1"/>
        <v/>
      </c>
      <c r="T169" s="155" t="str">
        <f ca="1">IF(B169="","",IF(ISERROR(MATCH($J169,SorP!$B$1:$B$6226,0)),"",INDIRECT("'SorP'!$A$"&amp;MATCH($S169&amp;$J169,SorP!C:C,0))))</f>
        <v/>
      </c>
      <c r="U169" s="168"/>
      <c r="V169" s="169" t="e">
        <f>IF(C169="",NA(),MATCH($B169&amp;$C169,'Smelter Look-up'!$J:$J,0))</f>
        <v>#N/A</v>
      </c>
      <c r="X169" s="170">
        <f t="shared" ca="1" si="10"/>
        <v>0</v>
      </c>
      <c r="AB169" s="314" t="str">
        <f t="shared" si="12"/>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1"/>
        <v/>
      </c>
      <c r="T170" s="155" t="str">
        <f ca="1">IF(B170="","",IF(ISERROR(MATCH($J170,SorP!$B$1:$B$6226,0)),"",INDIRECT("'SorP'!$A$"&amp;MATCH($S170&amp;$J170,SorP!C:C,0))))</f>
        <v/>
      </c>
      <c r="U170" s="168"/>
      <c r="V170" s="169" t="e">
        <f>IF(C170="",NA(),MATCH($B170&amp;$C170,'Smelter Look-up'!$J:$J,0))</f>
        <v>#N/A</v>
      </c>
      <c r="X170" s="170">
        <f t="shared" ca="1" si="10"/>
        <v>0</v>
      </c>
      <c r="AB170" s="314" t="str">
        <f t="shared" si="12"/>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1"/>
        <v/>
      </c>
      <c r="T171" s="155" t="str">
        <f ca="1">IF(B171="","",IF(ISERROR(MATCH($J171,SorP!$B$1:$B$6226,0)),"",INDIRECT("'SorP'!$A$"&amp;MATCH($S171&amp;$J171,SorP!C:C,0))))</f>
        <v/>
      </c>
      <c r="U171" s="168"/>
      <c r="V171" s="169" t="e">
        <f>IF(C171="",NA(),MATCH($B171&amp;$C171,'Smelter Look-up'!$J:$J,0))</f>
        <v>#N/A</v>
      </c>
      <c r="X171" s="170">
        <f t="shared" ca="1" si="10"/>
        <v>0</v>
      </c>
      <c r="AB171" s="314" t="str">
        <f t="shared" si="12"/>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1"/>
        <v/>
      </c>
      <c r="T172" s="155" t="str">
        <f ca="1">IF(B172="","",IF(ISERROR(MATCH($J172,SorP!$B$1:$B$6226,0)),"",INDIRECT("'SorP'!$A$"&amp;MATCH($S172&amp;$J172,SorP!C:C,0))))</f>
        <v/>
      </c>
      <c r="U172" s="168"/>
      <c r="V172" s="169" t="e">
        <f>IF(C172="",NA(),MATCH($B172&amp;$C172,'Smelter Look-up'!$J:$J,0))</f>
        <v>#N/A</v>
      </c>
      <c r="X172" s="170">
        <f t="shared" ca="1" si="10"/>
        <v>0</v>
      </c>
      <c r="AB172" s="314" t="str">
        <f t="shared" si="12"/>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1"/>
        <v/>
      </c>
      <c r="T173" s="155" t="str">
        <f ca="1">IF(B173="","",IF(ISERROR(MATCH($J173,SorP!$B$1:$B$6226,0)),"",INDIRECT("'SorP'!$A$"&amp;MATCH($S173&amp;$J173,SorP!C:C,0))))</f>
        <v/>
      </c>
      <c r="U173" s="168"/>
      <c r="V173" s="169" t="e">
        <f>IF(C173="",NA(),MATCH($B173&amp;$C173,'Smelter Look-up'!$J:$J,0))</f>
        <v>#N/A</v>
      </c>
      <c r="X173" s="170">
        <f t="shared" ca="1" si="10"/>
        <v>0</v>
      </c>
      <c r="AB173" s="314" t="str">
        <f t="shared" si="12"/>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1"/>
        <v/>
      </c>
      <c r="T174" s="155" t="str">
        <f ca="1">IF(B174="","",IF(ISERROR(MATCH($J174,SorP!$B$1:$B$6226,0)),"",INDIRECT("'SorP'!$A$"&amp;MATCH($S174&amp;$J174,SorP!C:C,0))))</f>
        <v/>
      </c>
      <c r="U174" s="168"/>
      <c r="V174" s="169" t="e">
        <f>IF(C174="",NA(),MATCH($B174&amp;$C174,'Smelter Look-up'!$J:$J,0))</f>
        <v>#N/A</v>
      </c>
      <c r="X174" s="170">
        <f t="shared" ca="1" si="10"/>
        <v>0</v>
      </c>
      <c r="AB174" s="314" t="str">
        <f t="shared" si="12"/>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1"/>
        <v/>
      </c>
      <c r="T175" s="155" t="str">
        <f ca="1">IF(B175="","",IF(ISERROR(MATCH($J175,SorP!$B$1:$B$6226,0)),"",INDIRECT("'SorP'!$A$"&amp;MATCH($S175&amp;$J175,SorP!C:C,0))))</f>
        <v/>
      </c>
      <c r="U175" s="168"/>
      <c r="V175" s="169" t="e">
        <f>IF(C175="",NA(),MATCH($B175&amp;$C175,'Smelter Look-up'!$J:$J,0))</f>
        <v>#N/A</v>
      </c>
      <c r="X175" s="170">
        <f t="shared" ca="1" si="10"/>
        <v>0</v>
      </c>
      <c r="AB175" s="314" t="str">
        <f t="shared" si="12"/>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1"/>
        <v/>
      </c>
      <c r="T176" s="155" t="str">
        <f ca="1">IF(B176="","",IF(ISERROR(MATCH($J176,SorP!$B$1:$B$6226,0)),"",INDIRECT("'SorP'!$A$"&amp;MATCH($S176&amp;$J176,SorP!C:C,0))))</f>
        <v/>
      </c>
      <c r="U176" s="168"/>
      <c r="V176" s="169" t="e">
        <f>IF(C176="",NA(),MATCH($B176&amp;$C176,'Smelter Look-up'!$J:$J,0))</f>
        <v>#N/A</v>
      </c>
      <c r="X176" s="170">
        <f t="shared" ca="1" si="10"/>
        <v>0</v>
      </c>
      <c r="AB176" s="314" t="str">
        <f t="shared" si="12"/>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1"/>
        <v/>
      </c>
      <c r="T177" s="155" t="str">
        <f ca="1">IF(B177="","",IF(ISERROR(MATCH($J177,SorP!$B$1:$B$6226,0)),"",INDIRECT("'SorP'!$A$"&amp;MATCH($S177&amp;$J177,SorP!C:C,0))))</f>
        <v/>
      </c>
      <c r="U177" s="168"/>
      <c r="V177" s="169" t="e">
        <f>IF(C177="",NA(),MATCH($B177&amp;$C177,'Smelter Look-up'!$J:$J,0))</f>
        <v>#N/A</v>
      </c>
      <c r="X177" s="170">
        <f t="shared" ca="1" si="10"/>
        <v>0</v>
      </c>
      <c r="AB177" s="314" t="str">
        <f t="shared" si="12"/>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1"/>
        <v/>
      </c>
      <c r="T178" s="155" t="str">
        <f ca="1">IF(B178="","",IF(ISERROR(MATCH($J178,SorP!$B$1:$B$6226,0)),"",INDIRECT("'SorP'!$A$"&amp;MATCH($S178&amp;$J178,SorP!C:C,0))))</f>
        <v/>
      </c>
      <c r="U178" s="168"/>
      <c r="V178" s="169" t="e">
        <f>IF(C178="",NA(),MATCH($B178&amp;$C178,'Smelter Look-up'!$J:$J,0))</f>
        <v>#N/A</v>
      </c>
      <c r="X178" s="170">
        <f t="shared" ca="1" si="10"/>
        <v>0</v>
      </c>
      <c r="AB178" s="314" t="str">
        <f t="shared" si="12"/>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1"/>
        <v/>
      </c>
      <c r="T179" s="155" t="str">
        <f ca="1">IF(B179="","",IF(ISERROR(MATCH($J179,SorP!$B$1:$B$6226,0)),"",INDIRECT("'SorP'!$A$"&amp;MATCH($S179&amp;$J179,SorP!C:C,0))))</f>
        <v/>
      </c>
      <c r="U179" s="168"/>
      <c r="V179" s="169" t="e">
        <f>IF(C179="",NA(),MATCH($B179&amp;$C179,'Smelter Look-up'!$J:$J,0))</f>
        <v>#N/A</v>
      </c>
      <c r="X179" s="170">
        <f t="shared" ca="1" si="10"/>
        <v>0</v>
      </c>
      <c r="AB179" s="314" t="str">
        <f t="shared" si="12"/>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1"/>
        <v/>
      </c>
      <c r="T180" s="155" t="str">
        <f ca="1">IF(B180="","",IF(ISERROR(MATCH($J180,SorP!$B$1:$B$6226,0)),"",INDIRECT("'SorP'!$A$"&amp;MATCH($S180&amp;$J180,SorP!C:C,0))))</f>
        <v/>
      </c>
      <c r="U180" s="168"/>
      <c r="V180" s="169" t="e">
        <f>IF(C180="",NA(),MATCH($B180&amp;$C180,'Smelter Look-up'!$J:$J,0))</f>
        <v>#N/A</v>
      </c>
      <c r="X180" s="170">
        <f t="shared" ca="1" si="10"/>
        <v>0</v>
      </c>
      <c r="AB180" s="314" t="str">
        <f t="shared" si="12"/>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1"/>
        <v/>
      </c>
      <c r="T181" s="155" t="str">
        <f ca="1">IF(B181="","",IF(ISERROR(MATCH($J181,SorP!$B$1:$B$6226,0)),"",INDIRECT("'SorP'!$A$"&amp;MATCH($S181&amp;$J181,SorP!C:C,0))))</f>
        <v/>
      </c>
      <c r="U181" s="168"/>
      <c r="V181" s="169" t="e">
        <f>IF(C181="",NA(),MATCH($B181&amp;$C181,'Smelter Look-up'!$J:$J,0))</f>
        <v>#N/A</v>
      </c>
      <c r="X181" s="170">
        <f t="shared" ca="1" si="10"/>
        <v>0</v>
      </c>
      <c r="AB181" s="314" t="str">
        <f t="shared" si="12"/>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1"/>
        <v/>
      </c>
      <c r="T182" s="155" t="str">
        <f ca="1">IF(B182="","",IF(ISERROR(MATCH($J182,SorP!$B$1:$B$6226,0)),"",INDIRECT("'SorP'!$A$"&amp;MATCH($S182&amp;$J182,SorP!C:C,0))))</f>
        <v/>
      </c>
      <c r="U182" s="168"/>
      <c r="V182" s="169" t="e">
        <f>IF(C182="",NA(),MATCH($B182&amp;$C182,'Smelter Look-up'!$J:$J,0))</f>
        <v>#N/A</v>
      </c>
      <c r="X182" s="170">
        <f t="shared" ca="1" si="10"/>
        <v>0</v>
      </c>
      <c r="AB182" s="314" t="str">
        <f t="shared" si="12"/>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1"/>
        <v/>
      </c>
      <c r="T183" s="155" t="str">
        <f ca="1">IF(B183="","",IF(ISERROR(MATCH($J183,SorP!$B$1:$B$6226,0)),"",INDIRECT("'SorP'!$A$"&amp;MATCH($S183&amp;$J183,SorP!C:C,0))))</f>
        <v/>
      </c>
      <c r="U183" s="168"/>
      <c r="V183" s="169" t="e">
        <f>IF(C183="",NA(),MATCH($B183&amp;$C183,'Smelter Look-up'!$J:$J,0))</f>
        <v>#N/A</v>
      </c>
      <c r="X183" s="170">
        <f t="shared" ca="1" si="10"/>
        <v>0</v>
      </c>
      <c r="AB183" s="314" t="str">
        <f t="shared" si="12"/>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1"/>
        <v/>
      </c>
      <c r="T184" s="155" t="str">
        <f ca="1">IF(B184="","",IF(ISERROR(MATCH($J184,SorP!$B$1:$B$6226,0)),"",INDIRECT("'SorP'!$A$"&amp;MATCH($S184&amp;$J184,SorP!C:C,0))))</f>
        <v/>
      </c>
      <c r="U184" s="168"/>
      <c r="V184" s="169" t="e">
        <f>IF(C184="",NA(),MATCH($B184&amp;$C184,'Smelter Look-up'!$J:$J,0))</f>
        <v>#N/A</v>
      </c>
      <c r="X184" s="170">
        <f t="shared" ca="1" si="10"/>
        <v>0</v>
      </c>
      <c r="AB184" s="314" t="str">
        <f t="shared" si="12"/>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1"/>
        <v/>
      </c>
      <c r="T185" s="155" t="str">
        <f ca="1">IF(B185="","",IF(ISERROR(MATCH($J185,SorP!$B$1:$B$6226,0)),"",INDIRECT("'SorP'!$A$"&amp;MATCH($S185&amp;$J185,SorP!C:C,0))))</f>
        <v/>
      </c>
      <c r="U185" s="168"/>
      <c r="V185" s="169" t="e">
        <f>IF(C185="",NA(),MATCH($B185&amp;$C185,'Smelter Look-up'!$J:$J,0))</f>
        <v>#N/A</v>
      </c>
      <c r="X185" s="170">
        <f t="shared" ca="1" si="10"/>
        <v>0</v>
      </c>
      <c r="AB185" s="314" t="str">
        <f t="shared" si="12"/>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1"/>
        <v/>
      </c>
      <c r="T186" s="155" t="str">
        <f ca="1">IF(B186="","",IF(ISERROR(MATCH($J186,SorP!$B$1:$B$6226,0)),"",INDIRECT("'SorP'!$A$"&amp;MATCH($S186&amp;$J186,SorP!C:C,0))))</f>
        <v/>
      </c>
      <c r="U186" s="168"/>
      <c r="V186" s="169" t="e">
        <f>IF(C186="",NA(),MATCH($B186&amp;$C186,'Smelter Look-up'!$J:$J,0))</f>
        <v>#N/A</v>
      </c>
      <c r="X186" s="170">
        <f t="shared" ca="1" si="10"/>
        <v>0</v>
      </c>
      <c r="AB186" s="314" t="str">
        <f t="shared" si="12"/>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1"/>
        <v/>
      </c>
      <c r="T187" s="155" t="str">
        <f ca="1">IF(B187="","",IF(ISERROR(MATCH($J187,SorP!$B$1:$B$6226,0)),"",INDIRECT("'SorP'!$A$"&amp;MATCH($S187&amp;$J187,SorP!C:C,0))))</f>
        <v/>
      </c>
      <c r="U187" s="168"/>
      <c r="V187" s="169" t="e">
        <f>IF(C187="",NA(),MATCH($B187&amp;$C187,'Smelter Look-up'!$J:$J,0))</f>
        <v>#N/A</v>
      </c>
      <c r="X187" s="170">
        <f t="shared" ca="1" si="10"/>
        <v>0</v>
      </c>
      <c r="AB187" s="314" t="str">
        <f t="shared" si="12"/>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1"/>
        <v/>
      </c>
      <c r="T188" s="155" t="str">
        <f ca="1">IF(B188="","",IF(ISERROR(MATCH($J188,SorP!$B$1:$B$6226,0)),"",INDIRECT("'SorP'!$A$"&amp;MATCH($S188&amp;$J188,SorP!C:C,0))))</f>
        <v/>
      </c>
      <c r="U188" s="168"/>
      <c r="V188" s="169" t="e">
        <f>IF(C188="",NA(),MATCH($B188&amp;$C188,'Smelter Look-up'!$J:$J,0))</f>
        <v>#N/A</v>
      </c>
      <c r="X188" s="170">
        <f t="shared" ca="1" si="10"/>
        <v>0</v>
      </c>
      <c r="AB188" s="314" t="str">
        <f t="shared" si="12"/>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1"/>
        <v/>
      </c>
      <c r="T189" s="155" t="str">
        <f ca="1">IF(B189="","",IF(ISERROR(MATCH($J189,SorP!$B$1:$B$6226,0)),"",INDIRECT("'SorP'!$A$"&amp;MATCH($S189&amp;$J189,SorP!C:C,0))))</f>
        <v/>
      </c>
      <c r="U189" s="168"/>
      <c r="V189" s="169" t="e">
        <f>IF(C189="",NA(),MATCH($B189&amp;$C189,'Smelter Look-up'!$J:$J,0))</f>
        <v>#N/A</v>
      </c>
      <c r="X189" s="170">
        <f t="shared" ca="1" si="10"/>
        <v>0</v>
      </c>
      <c r="AB189" s="314" t="str">
        <f t="shared" si="12"/>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1"/>
        <v/>
      </c>
      <c r="T190" s="155" t="str">
        <f ca="1">IF(B190="","",IF(ISERROR(MATCH($J190,SorP!$B$1:$B$6226,0)),"",INDIRECT("'SorP'!$A$"&amp;MATCH($S190&amp;$J190,SorP!C:C,0))))</f>
        <v/>
      </c>
      <c r="U190" s="168"/>
      <c r="V190" s="169" t="e">
        <f>IF(C190="",NA(),MATCH($B190&amp;$C190,'Smelter Look-up'!$J:$J,0))</f>
        <v>#N/A</v>
      </c>
      <c r="X190" s="170">
        <f t="shared" ca="1" si="10"/>
        <v>0</v>
      </c>
      <c r="AB190" s="314" t="str">
        <f t="shared" si="12"/>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1"/>
        <v/>
      </c>
      <c r="T191" s="155" t="str">
        <f ca="1">IF(B191="","",IF(ISERROR(MATCH($J191,SorP!$B$1:$B$6226,0)),"",INDIRECT("'SorP'!$A$"&amp;MATCH($S191&amp;$J191,SorP!C:C,0))))</f>
        <v/>
      </c>
      <c r="U191" s="168"/>
      <c r="V191" s="169" t="e">
        <f>IF(C191="",NA(),MATCH($B191&amp;$C191,'Smelter Look-up'!$J:$J,0))</f>
        <v>#N/A</v>
      </c>
      <c r="X191" s="170">
        <f t="shared" ref="X191:X254" ca="1" si="13">IF(AND(C191="Smelter not listed",OR(LEN(D191)=0,LEN(E191)=0)),1,0)</f>
        <v>0</v>
      </c>
      <c r="AB191" s="314" t="str">
        <f t="shared" si="12"/>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4">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3"/>
        <v>0</v>
      </c>
      <c r="AB192" s="314" t="str">
        <f t="shared" si="12"/>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4"/>
        <v/>
      </c>
      <c r="T193" s="155" t="str">
        <f ca="1">IF(B193="","",IF(ISERROR(MATCH($J193,SorP!$B$1:$B$6226,0)),"",INDIRECT("'SorP'!$A$"&amp;MATCH($S193&amp;$J193,SorP!C:C,0))))</f>
        <v/>
      </c>
      <c r="U193" s="168"/>
      <c r="V193" s="169" t="e">
        <f>IF(C193="",NA(),MATCH($B193&amp;$C193,'Smelter Look-up'!$J:$J,0))</f>
        <v>#N/A</v>
      </c>
      <c r="X193" s="170">
        <f t="shared" ca="1" si="13"/>
        <v>0</v>
      </c>
      <c r="AB193" s="314" t="str">
        <f t="shared" si="12"/>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4"/>
        <v/>
      </c>
      <c r="T194" s="155" t="str">
        <f ca="1">IF(B194="","",IF(ISERROR(MATCH($J194,SorP!$B$1:$B$6226,0)),"",INDIRECT("'SorP'!$A$"&amp;MATCH($S194&amp;$J194,SorP!C:C,0))))</f>
        <v/>
      </c>
      <c r="U194" s="168"/>
      <c r="V194" s="169" t="e">
        <f>IF(C194="",NA(),MATCH($B194&amp;$C194,'Smelter Look-up'!$J:$J,0))</f>
        <v>#N/A</v>
      </c>
      <c r="X194" s="170">
        <f t="shared" ca="1" si="13"/>
        <v>0</v>
      </c>
      <c r="AB194" s="314" t="str">
        <f t="shared" si="12"/>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4"/>
        <v/>
      </c>
      <c r="T195" s="155" t="str">
        <f ca="1">IF(B195="","",IF(ISERROR(MATCH($J195,SorP!$B$1:$B$6226,0)),"",INDIRECT("'SorP'!$A$"&amp;MATCH($S195&amp;$J195,SorP!C:C,0))))</f>
        <v/>
      </c>
      <c r="U195" s="168"/>
      <c r="V195" s="169" t="e">
        <f>IF(C195="",NA(),MATCH($B195&amp;$C195,'Smelter Look-up'!$J:$J,0))</f>
        <v>#N/A</v>
      </c>
      <c r="X195" s="170">
        <f t="shared" ca="1" si="13"/>
        <v>0</v>
      </c>
      <c r="AB195" s="314" t="str">
        <f t="shared" si="12"/>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4"/>
        <v/>
      </c>
      <c r="T196" s="155" t="str">
        <f ca="1">IF(B196="","",IF(ISERROR(MATCH($J196,SorP!$B$1:$B$6226,0)),"",INDIRECT("'SorP'!$A$"&amp;MATCH($S196&amp;$J196,SorP!C:C,0))))</f>
        <v/>
      </c>
      <c r="U196" s="168"/>
      <c r="V196" s="169" t="e">
        <f>IF(C196="",NA(),MATCH($B196&amp;$C196,'Smelter Look-up'!$J:$J,0))</f>
        <v>#N/A</v>
      </c>
      <c r="X196" s="170">
        <f t="shared" ca="1" si="13"/>
        <v>0</v>
      </c>
      <c r="AB196" s="314" t="str">
        <f t="shared" si="12"/>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4"/>
        <v/>
      </c>
      <c r="T197" s="155" t="str">
        <f ca="1">IF(B197="","",IF(ISERROR(MATCH($J197,SorP!$B$1:$B$6226,0)),"",INDIRECT("'SorP'!$A$"&amp;MATCH($S197&amp;$J197,SorP!C:C,0))))</f>
        <v/>
      </c>
      <c r="U197" s="168"/>
      <c r="V197" s="169" t="e">
        <f>IF(C197="",NA(),MATCH($B197&amp;$C197,'Smelter Look-up'!$J:$J,0))</f>
        <v>#N/A</v>
      </c>
      <c r="X197" s="170">
        <f t="shared" ca="1" si="13"/>
        <v>0</v>
      </c>
      <c r="AB197" s="314" t="str">
        <f t="shared" si="12"/>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4"/>
        <v/>
      </c>
      <c r="T198" s="155" t="str">
        <f ca="1">IF(B198="","",IF(ISERROR(MATCH($J198,SorP!$B$1:$B$6226,0)),"",INDIRECT("'SorP'!$A$"&amp;MATCH($S198&amp;$J198,SorP!C:C,0))))</f>
        <v/>
      </c>
      <c r="U198" s="168"/>
      <c r="V198" s="169" t="e">
        <f>IF(C198="",NA(),MATCH($B198&amp;$C198,'Smelter Look-up'!$J:$J,0))</f>
        <v>#N/A</v>
      </c>
      <c r="X198" s="170">
        <f t="shared" ca="1" si="13"/>
        <v>0</v>
      </c>
      <c r="AB198" s="314" t="str">
        <f t="shared" ref="AB198:AB261" si="15">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4"/>
        <v/>
      </c>
      <c r="T199" s="155" t="str">
        <f ca="1">IF(B199="","",IF(ISERROR(MATCH($J199,SorP!$B$1:$B$6226,0)),"",INDIRECT("'SorP'!$A$"&amp;MATCH($S199&amp;$J199,SorP!C:C,0))))</f>
        <v/>
      </c>
      <c r="U199" s="168"/>
      <c r="V199" s="169" t="e">
        <f>IF(C199="",NA(),MATCH($B199&amp;$C199,'Smelter Look-up'!$J:$J,0))</f>
        <v>#N/A</v>
      </c>
      <c r="X199" s="170">
        <f t="shared" ca="1" si="13"/>
        <v>0</v>
      </c>
      <c r="AB199" s="314" t="str">
        <f t="shared" si="15"/>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4"/>
        <v/>
      </c>
      <c r="T200" s="155" t="str">
        <f ca="1">IF(B200="","",IF(ISERROR(MATCH($J200,SorP!$B$1:$B$6226,0)),"",INDIRECT("'SorP'!$A$"&amp;MATCH($S200&amp;$J200,SorP!C:C,0))))</f>
        <v/>
      </c>
      <c r="U200" s="168"/>
      <c r="V200" s="169" t="e">
        <f>IF(C200="",NA(),MATCH($B200&amp;$C200,'Smelter Look-up'!$J:$J,0))</f>
        <v>#N/A</v>
      </c>
      <c r="X200" s="170">
        <f t="shared" ca="1" si="13"/>
        <v>0</v>
      </c>
      <c r="AB200" s="314" t="str">
        <f t="shared" si="15"/>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4"/>
        <v/>
      </c>
      <c r="T201" s="155" t="str">
        <f ca="1">IF(B201="","",IF(ISERROR(MATCH($J201,SorP!$B$1:$B$6226,0)),"",INDIRECT("'SorP'!$A$"&amp;MATCH($S201&amp;$J201,SorP!C:C,0))))</f>
        <v/>
      </c>
      <c r="U201" s="168"/>
      <c r="V201" s="169" t="e">
        <f>IF(C201="",NA(),MATCH($B201&amp;$C201,'Smelter Look-up'!$J:$J,0))</f>
        <v>#N/A</v>
      </c>
      <c r="X201" s="170">
        <f t="shared" ca="1" si="13"/>
        <v>0</v>
      </c>
      <c r="AB201" s="314" t="str">
        <f t="shared" si="15"/>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4"/>
        <v/>
      </c>
      <c r="T202" s="155" t="str">
        <f ca="1">IF(B202="","",IF(ISERROR(MATCH($J202,SorP!$B$1:$B$6226,0)),"",INDIRECT("'SorP'!$A$"&amp;MATCH($S202&amp;$J202,SorP!C:C,0))))</f>
        <v/>
      </c>
      <c r="U202" s="168"/>
      <c r="V202" s="169" t="e">
        <f>IF(C202="",NA(),MATCH($B202&amp;$C202,'Smelter Look-up'!$J:$J,0))</f>
        <v>#N/A</v>
      </c>
      <c r="X202" s="170">
        <f t="shared" ca="1" si="13"/>
        <v>0</v>
      </c>
      <c r="AB202" s="314" t="str">
        <f t="shared" si="15"/>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4"/>
        <v/>
      </c>
      <c r="T203" s="155" t="str">
        <f ca="1">IF(B203="","",IF(ISERROR(MATCH($J203,SorP!$B$1:$B$6226,0)),"",INDIRECT("'SorP'!$A$"&amp;MATCH($S203&amp;$J203,SorP!C:C,0))))</f>
        <v/>
      </c>
      <c r="U203" s="168"/>
      <c r="V203" s="169" t="e">
        <f>IF(C203="",NA(),MATCH($B203&amp;$C203,'Smelter Look-up'!$J:$J,0))</f>
        <v>#N/A</v>
      </c>
      <c r="X203" s="170">
        <f t="shared" ca="1" si="13"/>
        <v>0</v>
      </c>
      <c r="AB203" s="314" t="str">
        <f t="shared" si="15"/>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4"/>
        <v/>
      </c>
      <c r="T204" s="155" t="str">
        <f ca="1">IF(B204="","",IF(ISERROR(MATCH($J204,SorP!$B$1:$B$6226,0)),"",INDIRECT("'SorP'!$A$"&amp;MATCH($S204&amp;$J204,SorP!C:C,0))))</f>
        <v/>
      </c>
      <c r="U204" s="168"/>
      <c r="V204" s="169" t="e">
        <f>IF(C204="",NA(),MATCH($B204&amp;$C204,'Smelter Look-up'!$J:$J,0))</f>
        <v>#N/A</v>
      </c>
      <c r="X204" s="170">
        <f t="shared" ca="1" si="13"/>
        <v>0</v>
      </c>
      <c r="AB204" s="314" t="str">
        <f t="shared" si="15"/>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4"/>
        <v/>
      </c>
      <c r="T205" s="155" t="str">
        <f ca="1">IF(B205="","",IF(ISERROR(MATCH($J205,SorP!$B$1:$B$6226,0)),"",INDIRECT("'SorP'!$A$"&amp;MATCH($S205&amp;$J205,SorP!C:C,0))))</f>
        <v/>
      </c>
      <c r="U205" s="168"/>
      <c r="V205" s="169" t="e">
        <f>IF(C205="",NA(),MATCH($B205&amp;$C205,'Smelter Look-up'!$J:$J,0))</f>
        <v>#N/A</v>
      </c>
      <c r="X205" s="170">
        <f t="shared" ca="1" si="13"/>
        <v>0</v>
      </c>
      <c r="AB205" s="314" t="str">
        <f t="shared" si="15"/>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4"/>
        <v/>
      </c>
      <c r="T206" s="155" t="str">
        <f ca="1">IF(B206="","",IF(ISERROR(MATCH($J206,SorP!$B$1:$B$6226,0)),"",INDIRECT("'SorP'!$A$"&amp;MATCH($S206&amp;$J206,SorP!C:C,0))))</f>
        <v/>
      </c>
      <c r="U206" s="168"/>
      <c r="V206" s="169" t="e">
        <f>IF(C206="",NA(),MATCH($B206&amp;$C206,'Smelter Look-up'!$J:$J,0))</f>
        <v>#N/A</v>
      </c>
      <c r="X206" s="170">
        <f t="shared" ca="1" si="13"/>
        <v>0</v>
      </c>
      <c r="AB206" s="314" t="str">
        <f t="shared" si="15"/>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4"/>
        <v/>
      </c>
      <c r="T207" s="155" t="str">
        <f ca="1">IF(B207="","",IF(ISERROR(MATCH($J207,SorP!$B$1:$B$6226,0)),"",INDIRECT("'SorP'!$A$"&amp;MATCH($S207&amp;$J207,SorP!C:C,0))))</f>
        <v/>
      </c>
      <c r="U207" s="168"/>
      <c r="V207" s="169" t="e">
        <f>IF(C207="",NA(),MATCH($B207&amp;$C207,'Smelter Look-up'!$J:$J,0))</f>
        <v>#N/A</v>
      </c>
      <c r="X207" s="170">
        <f t="shared" ca="1" si="13"/>
        <v>0</v>
      </c>
      <c r="AB207" s="314" t="str">
        <f t="shared" si="15"/>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4"/>
        <v/>
      </c>
      <c r="T208" s="155" t="str">
        <f ca="1">IF(B208="","",IF(ISERROR(MATCH($J208,SorP!$B$1:$B$6226,0)),"",INDIRECT("'SorP'!$A$"&amp;MATCH($S208&amp;$J208,SorP!C:C,0))))</f>
        <v/>
      </c>
      <c r="U208" s="168"/>
      <c r="V208" s="169" t="e">
        <f>IF(C208="",NA(),MATCH($B208&amp;$C208,'Smelter Look-up'!$J:$J,0))</f>
        <v>#N/A</v>
      </c>
      <c r="X208" s="170">
        <f t="shared" ca="1" si="13"/>
        <v>0</v>
      </c>
      <c r="AB208" s="314" t="str">
        <f t="shared" si="15"/>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4"/>
        <v/>
      </c>
      <c r="T209" s="155" t="str">
        <f ca="1">IF(B209="","",IF(ISERROR(MATCH($J209,SorP!$B$1:$B$6226,0)),"",INDIRECT("'SorP'!$A$"&amp;MATCH($S209&amp;$J209,SorP!C:C,0))))</f>
        <v/>
      </c>
      <c r="U209" s="168"/>
      <c r="V209" s="169" t="e">
        <f>IF(C209="",NA(),MATCH($B209&amp;$C209,'Smelter Look-up'!$J:$J,0))</f>
        <v>#N/A</v>
      </c>
      <c r="X209" s="170">
        <f t="shared" ca="1" si="13"/>
        <v>0</v>
      </c>
      <c r="AB209" s="314" t="str">
        <f t="shared" si="15"/>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4"/>
        <v/>
      </c>
      <c r="T210" s="155" t="str">
        <f ca="1">IF(B210="","",IF(ISERROR(MATCH($J210,SorP!$B$1:$B$6226,0)),"",INDIRECT("'SorP'!$A$"&amp;MATCH($S210&amp;$J210,SorP!C:C,0))))</f>
        <v/>
      </c>
      <c r="U210" s="168"/>
      <c r="V210" s="169" t="e">
        <f>IF(C210="",NA(),MATCH($B210&amp;$C210,'Smelter Look-up'!$J:$J,0))</f>
        <v>#N/A</v>
      </c>
      <c r="X210" s="170">
        <f t="shared" ca="1" si="13"/>
        <v>0</v>
      </c>
      <c r="AB210" s="314" t="str">
        <f t="shared" si="15"/>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4"/>
        <v/>
      </c>
      <c r="T211" s="155" t="str">
        <f ca="1">IF(B211="","",IF(ISERROR(MATCH($J211,SorP!$B$1:$B$6226,0)),"",INDIRECT("'SorP'!$A$"&amp;MATCH($S211&amp;$J211,SorP!C:C,0))))</f>
        <v/>
      </c>
      <c r="U211" s="168"/>
      <c r="V211" s="169" t="e">
        <f>IF(C211="",NA(),MATCH($B211&amp;$C211,'Smelter Look-up'!$J:$J,0))</f>
        <v>#N/A</v>
      </c>
      <c r="X211" s="170">
        <f t="shared" ca="1" si="13"/>
        <v>0</v>
      </c>
      <c r="AB211" s="314" t="str">
        <f t="shared" si="15"/>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4"/>
        <v/>
      </c>
      <c r="T212" s="155" t="str">
        <f ca="1">IF(B212="","",IF(ISERROR(MATCH($J212,SorP!$B$1:$B$6226,0)),"",INDIRECT("'SorP'!$A$"&amp;MATCH($S212&amp;$J212,SorP!C:C,0))))</f>
        <v/>
      </c>
      <c r="U212" s="168"/>
      <c r="V212" s="169" t="e">
        <f>IF(C212="",NA(),MATCH($B212&amp;$C212,'Smelter Look-up'!$J:$J,0))</f>
        <v>#N/A</v>
      </c>
      <c r="X212" s="170">
        <f t="shared" ca="1" si="13"/>
        <v>0</v>
      </c>
      <c r="AB212" s="314" t="str">
        <f t="shared" si="15"/>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4"/>
        <v/>
      </c>
      <c r="T213" s="155" t="str">
        <f ca="1">IF(B213="","",IF(ISERROR(MATCH($J213,SorP!$B$1:$B$6226,0)),"",INDIRECT("'SorP'!$A$"&amp;MATCH($S213&amp;$J213,SorP!C:C,0))))</f>
        <v/>
      </c>
      <c r="U213" s="168"/>
      <c r="V213" s="169" t="e">
        <f>IF(C213="",NA(),MATCH($B213&amp;$C213,'Smelter Look-up'!$J:$J,0))</f>
        <v>#N/A</v>
      </c>
      <c r="X213" s="170">
        <f t="shared" ca="1" si="13"/>
        <v>0</v>
      </c>
      <c r="AB213" s="314" t="str">
        <f t="shared" si="15"/>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4"/>
        <v/>
      </c>
      <c r="T214" s="155" t="str">
        <f ca="1">IF(B214="","",IF(ISERROR(MATCH($J214,SorP!$B$1:$B$6226,0)),"",INDIRECT("'SorP'!$A$"&amp;MATCH($S214&amp;$J214,SorP!C:C,0))))</f>
        <v/>
      </c>
      <c r="U214" s="168"/>
      <c r="V214" s="169" t="e">
        <f>IF(C214="",NA(),MATCH($B214&amp;$C214,'Smelter Look-up'!$J:$J,0))</f>
        <v>#N/A</v>
      </c>
      <c r="X214" s="170">
        <f t="shared" ca="1" si="13"/>
        <v>0</v>
      </c>
      <c r="AB214" s="314" t="str">
        <f t="shared" si="15"/>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4"/>
        <v/>
      </c>
      <c r="T215" s="155" t="str">
        <f ca="1">IF(B215="","",IF(ISERROR(MATCH($J215,SorP!$B$1:$B$6226,0)),"",INDIRECT("'SorP'!$A$"&amp;MATCH($S215&amp;$J215,SorP!C:C,0))))</f>
        <v/>
      </c>
      <c r="U215" s="168"/>
      <c r="V215" s="169" t="e">
        <f>IF(C215="",NA(),MATCH($B215&amp;$C215,'Smelter Look-up'!$J:$J,0))</f>
        <v>#N/A</v>
      </c>
      <c r="X215" s="170">
        <f t="shared" ca="1" si="13"/>
        <v>0</v>
      </c>
      <c r="AB215" s="314" t="str">
        <f t="shared" si="15"/>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4"/>
        <v/>
      </c>
      <c r="T216" s="155" t="str">
        <f ca="1">IF(B216="","",IF(ISERROR(MATCH($J216,SorP!$B$1:$B$6226,0)),"",INDIRECT("'SorP'!$A$"&amp;MATCH($S216&amp;$J216,SorP!C:C,0))))</f>
        <v/>
      </c>
      <c r="U216" s="168"/>
      <c r="V216" s="169" t="e">
        <f>IF(C216="",NA(),MATCH($B216&amp;$C216,'Smelter Look-up'!$J:$J,0))</f>
        <v>#N/A</v>
      </c>
      <c r="X216" s="170">
        <f t="shared" ca="1" si="13"/>
        <v>0</v>
      </c>
      <c r="AB216" s="314" t="str">
        <f t="shared" si="15"/>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4"/>
        <v/>
      </c>
      <c r="T217" s="155" t="str">
        <f ca="1">IF(B217="","",IF(ISERROR(MATCH($J217,SorP!$B$1:$B$6226,0)),"",INDIRECT("'SorP'!$A$"&amp;MATCH($S217&amp;$J217,SorP!C:C,0))))</f>
        <v/>
      </c>
      <c r="U217" s="168"/>
      <c r="V217" s="169" t="e">
        <f>IF(C217="",NA(),MATCH($B217&amp;$C217,'Smelter Look-up'!$J:$J,0))</f>
        <v>#N/A</v>
      </c>
      <c r="X217" s="170">
        <f t="shared" ca="1" si="13"/>
        <v>0</v>
      </c>
      <c r="AB217" s="314" t="str">
        <f t="shared" si="15"/>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4"/>
        <v/>
      </c>
      <c r="T218" s="155" t="str">
        <f ca="1">IF(B218="","",IF(ISERROR(MATCH($J218,SorP!$B$1:$B$6226,0)),"",INDIRECT("'SorP'!$A$"&amp;MATCH($S218&amp;$J218,SorP!C:C,0))))</f>
        <v/>
      </c>
      <c r="U218" s="168"/>
      <c r="V218" s="169" t="e">
        <f>IF(C218="",NA(),MATCH($B218&amp;$C218,'Smelter Look-up'!$J:$J,0))</f>
        <v>#N/A</v>
      </c>
      <c r="X218" s="170">
        <f t="shared" ca="1" si="13"/>
        <v>0</v>
      </c>
      <c r="AB218" s="314" t="str">
        <f t="shared" si="15"/>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4"/>
        <v/>
      </c>
      <c r="T219" s="155" t="str">
        <f ca="1">IF(B219="","",IF(ISERROR(MATCH($J219,SorP!$B$1:$B$6226,0)),"",INDIRECT("'SorP'!$A$"&amp;MATCH($S219&amp;$J219,SorP!C:C,0))))</f>
        <v/>
      </c>
      <c r="U219" s="168"/>
      <c r="V219" s="169" t="e">
        <f>IF(C219="",NA(),MATCH($B219&amp;$C219,'Smelter Look-up'!$J:$J,0))</f>
        <v>#N/A</v>
      </c>
      <c r="X219" s="170">
        <f t="shared" ca="1" si="13"/>
        <v>0</v>
      </c>
      <c r="AB219" s="314" t="str">
        <f t="shared" si="15"/>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4"/>
        <v/>
      </c>
      <c r="T220" s="155" t="str">
        <f ca="1">IF(B220="","",IF(ISERROR(MATCH($J220,SorP!$B$1:$B$6226,0)),"",INDIRECT("'SorP'!$A$"&amp;MATCH($S220&amp;$J220,SorP!C:C,0))))</f>
        <v/>
      </c>
      <c r="U220" s="168"/>
      <c r="V220" s="169" t="e">
        <f>IF(C220="",NA(),MATCH($B220&amp;$C220,'Smelter Look-up'!$J:$J,0))</f>
        <v>#N/A</v>
      </c>
      <c r="X220" s="170">
        <f t="shared" ca="1" si="13"/>
        <v>0</v>
      </c>
      <c r="AB220" s="314" t="str">
        <f t="shared" si="15"/>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4"/>
        <v/>
      </c>
      <c r="T221" s="155" t="str">
        <f ca="1">IF(B221="","",IF(ISERROR(MATCH($J221,SorP!$B$1:$B$6226,0)),"",INDIRECT("'SorP'!$A$"&amp;MATCH($S221&amp;$J221,SorP!C:C,0))))</f>
        <v/>
      </c>
      <c r="U221" s="168"/>
      <c r="V221" s="169" t="e">
        <f>IF(C221="",NA(),MATCH($B221&amp;$C221,'Smelter Look-up'!$J:$J,0))</f>
        <v>#N/A</v>
      </c>
      <c r="X221" s="170">
        <f t="shared" ca="1" si="13"/>
        <v>0</v>
      </c>
      <c r="AB221" s="314" t="str">
        <f t="shared" si="15"/>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4"/>
        <v/>
      </c>
      <c r="T222" s="155" t="str">
        <f ca="1">IF(B222="","",IF(ISERROR(MATCH($J222,SorP!$B$1:$B$6226,0)),"",INDIRECT("'SorP'!$A$"&amp;MATCH($S222&amp;$J222,SorP!C:C,0))))</f>
        <v/>
      </c>
      <c r="U222" s="168"/>
      <c r="V222" s="169" t="e">
        <f>IF(C222="",NA(),MATCH($B222&amp;$C222,'Smelter Look-up'!$J:$J,0))</f>
        <v>#N/A</v>
      </c>
      <c r="X222" s="170">
        <f t="shared" ca="1" si="13"/>
        <v>0</v>
      </c>
      <c r="AB222" s="314" t="str">
        <f t="shared" si="15"/>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4"/>
        <v/>
      </c>
      <c r="T223" s="155" t="str">
        <f ca="1">IF(B223="","",IF(ISERROR(MATCH($J223,SorP!$B$1:$B$6226,0)),"",INDIRECT("'SorP'!$A$"&amp;MATCH($S223&amp;$J223,SorP!C:C,0))))</f>
        <v/>
      </c>
      <c r="U223" s="168"/>
      <c r="V223" s="169" t="e">
        <f>IF(C223="",NA(),MATCH($B223&amp;$C223,'Smelter Look-up'!$J:$J,0))</f>
        <v>#N/A</v>
      </c>
      <c r="X223" s="170">
        <f t="shared" ca="1" si="13"/>
        <v>0</v>
      </c>
      <c r="AB223" s="314" t="str">
        <f t="shared" si="15"/>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4"/>
        <v/>
      </c>
      <c r="T224" s="155" t="str">
        <f ca="1">IF(B224="","",IF(ISERROR(MATCH($J224,SorP!$B$1:$B$6226,0)),"",INDIRECT("'SorP'!$A$"&amp;MATCH($S224&amp;$J224,SorP!C:C,0))))</f>
        <v/>
      </c>
      <c r="U224" s="168"/>
      <c r="V224" s="169" t="e">
        <f>IF(C224="",NA(),MATCH($B224&amp;$C224,'Smelter Look-up'!$J:$J,0))</f>
        <v>#N/A</v>
      </c>
      <c r="X224" s="170">
        <f t="shared" ca="1" si="13"/>
        <v>0</v>
      </c>
      <c r="AB224" s="314" t="str">
        <f t="shared" si="15"/>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4"/>
        <v/>
      </c>
      <c r="T225" s="155" t="str">
        <f ca="1">IF(B225="","",IF(ISERROR(MATCH($J225,SorP!$B$1:$B$6226,0)),"",INDIRECT("'SorP'!$A$"&amp;MATCH($S225&amp;$J225,SorP!C:C,0))))</f>
        <v/>
      </c>
      <c r="U225" s="168"/>
      <c r="V225" s="169" t="e">
        <f>IF(C225="",NA(),MATCH($B225&amp;$C225,'Smelter Look-up'!$J:$J,0))</f>
        <v>#N/A</v>
      </c>
      <c r="X225" s="170">
        <f t="shared" ca="1" si="13"/>
        <v>0</v>
      </c>
      <c r="AB225" s="314" t="str">
        <f t="shared" si="15"/>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4"/>
        <v/>
      </c>
      <c r="T226" s="155" t="str">
        <f ca="1">IF(B226="","",IF(ISERROR(MATCH($J226,SorP!$B$1:$B$6226,0)),"",INDIRECT("'SorP'!$A$"&amp;MATCH($S226&amp;$J226,SorP!C:C,0))))</f>
        <v/>
      </c>
      <c r="U226" s="168"/>
      <c r="V226" s="169" t="e">
        <f>IF(C226="",NA(),MATCH($B226&amp;$C226,'Smelter Look-up'!$J:$J,0))</f>
        <v>#N/A</v>
      </c>
      <c r="X226" s="170">
        <f t="shared" ca="1" si="13"/>
        <v>0</v>
      </c>
      <c r="AB226" s="314" t="str">
        <f t="shared" si="15"/>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4"/>
        <v/>
      </c>
      <c r="T227" s="155" t="str">
        <f ca="1">IF(B227="","",IF(ISERROR(MATCH($J227,SorP!$B$1:$B$6226,0)),"",INDIRECT("'SorP'!$A$"&amp;MATCH($S227&amp;$J227,SorP!C:C,0))))</f>
        <v/>
      </c>
      <c r="U227" s="168"/>
      <c r="V227" s="169" t="e">
        <f>IF(C227="",NA(),MATCH($B227&amp;$C227,'Smelter Look-up'!$J:$J,0))</f>
        <v>#N/A</v>
      </c>
      <c r="X227" s="170">
        <f t="shared" ca="1" si="13"/>
        <v>0</v>
      </c>
      <c r="AB227" s="314" t="str">
        <f t="shared" si="15"/>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4"/>
        <v/>
      </c>
      <c r="T228" s="155" t="str">
        <f ca="1">IF(B228="","",IF(ISERROR(MATCH($J228,SorP!$B$1:$B$6226,0)),"",INDIRECT("'SorP'!$A$"&amp;MATCH($S228&amp;$J228,SorP!C:C,0))))</f>
        <v/>
      </c>
      <c r="U228" s="168"/>
      <c r="V228" s="169" t="e">
        <f>IF(C228="",NA(),MATCH($B228&amp;$C228,'Smelter Look-up'!$J:$J,0))</f>
        <v>#N/A</v>
      </c>
      <c r="X228" s="170">
        <f t="shared" ca="1" si="13"/>
        <v>0</v>
      </c>
      <c r="AB228" s="314" t="str">
        <f t="shared" si="15"/>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4"/>
        <v/>
      </c>
      <c r="T229" s="155" t="str">
        <f ca="1">IF(B229="","",IF(ISERROR(MATCH($J229,SorP!$B$1:$B$6226,0)),"",INDIRECT("'SorP'!$A$"&amp;MATCH($S229&amp;$J229,SorP!C:C,0))))</f>
        <v/>
      </c>
      <c r="U229" s="168"/>
      <c r="V229" s="169" t="e">
        <f>IF(C229="",NA(),MATCH($B229&amp;$C229,'Smelter Look-up'!$J:$J,0))</f>
        <v>#N/A</v>
      </c>
      <c r="X229" s="170">
        <f t="shared" ca="1" si="13"/>
        <v>0</v>
      </c>
      <c r="AB229" s="314" t="str">
        <f t="shared" si="15"/>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4"/>
        <v/>
      </c>
      <c r="T230" s="155" t="str">
        <f ca="1">IF(B230="","",IF(ISERROR(MATCH($J230,SorP!$B$1:$B$6226,0)),"",INDIRECT("'SorP'!$A$"&amp;MATCH($S230&amp;$J230,SorP!C:C,0))))</f>
        <v/>
      </c>
      <c r="U230" s="168"/>
      <c r="V230" s="169" t="e">
        <f>IF(C230="",NA(),MATCH($B230&amp;$C230,'Smelter Look-up'!$J:$J,0))</f>
        <v>#N/A</v>
      </c>
      <c r="X230" s="170">
        <f t="shared" ca="1" si="13"/>
        <v>0</v>
      </c>
      <c r="AB230" s="314" t="str">
        <f t="shared" si="15"/>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4"/>
        <v/>
      </c>
      <c r="T231" s="155" t="str">
        <f ca="1">IF(B231="","",IF(ISERROR(MATCH($J231,SorP!$B$1:$B$6226,0)),"",INDIRECT("'SorP'!$A$"&amp;MATCH($S231&amp;$J231,SorP!C:C,0))))</f>
        <v/>
      </c>
      <c r="U231" s="168"/>
      <c r="V231" s="169" t="e">
        <f>IF(C231="",NA(),MATCH($B231&amp;$C231,'Smelter Look-up'!$J:$J,0))</f>
        <v>#N/A</v>
      </c>
      <c r="X231" s="170">
        <f t="shared" ca="1" si="13"/>
        <v>0</v>
      </c>
      <c r="AB231" s="314" t="str">
        <f t="shared" si="15"/>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4"/>
        <v/>
      </c>
      <c r="T232" s="155" t="str">
        <f ca="1">IF(B232="","",IF(ISERROR(MATCH($J232,SorP!$B$1:$B$6226,0)),"",INDIRECT("'SorP'!$A$"&amp;MATCH($S232&amp;$J232,SorP!C:C,0))))</f>
        <v/>
      </c>
      <c r="U232" s="168"/>
      <c r="V232" s="169" t="e">
        <f>IF(C232="",NA(),MATCH($B232&amp;$C232,'Smelter Look-up'!$J:$J,0))</f>
        <v>#N/A</v>
      </c>
      <c r="X232" s="170">
        <f t="shared" ca="1" si="13"/>
        <v>0</v>
      </c>
      <c r="AB232" s="314" t="str">
        <f t="shared" si="15"/>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4"/>
        <v/>
      </c>
      <c r="T233" s="155" t="str">
        <f ca="1">IF(B233="","",IF(ISERROR(MATCH($J233,SorP!$B$1:$B$6226,0)),"",INDIRECT("'SorP'!$A$"&amp;MATCH($S233&amp;$J233,SorP!C:C,0))))</f>
        <v/>
      </c>
      <c r="U233" s="168"/>
      <c r="V233" s="169" t="e">
        <f>IF(C233="",NA(),MATCH($B233&amp;$C233,'Smelter Look-up'!$J:$J,0))</f>
        <v>#N/A</v>
      </c>
      <c r="X233" s="170">
        <f t="shared" ca="1" si="13"/>
        <v>0</v>
      </c>
      <c r="AB233" s="314" t="str">
        <f t="shared" si="15"/>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4"/>
        <v/>
      </c>
      <c r="T234" s="155" t="str">
        <f ca="1">IF(B234="","",IF(ISERROR(MATCH($J234,SorP!$B$1:$B$6226,0)),"",INDIRECT("'SorP'!$A$"&amp;MATCH($S234&amp;$J234,SorP!C:C,0))))</f>
        <v/>
      </c>
      <c r="U234" s="168"/>
      <c r="V234" s="169" t="e">
        <f>IF(C234="",NA(),MATCH($B234&amp;$C234,'Smelter Look-up'!$J:$J,0))</f>
        <v>#N/A</v>
      </c>
      <c r="X234" s="170">
        <f t="shared" ca="1" si="13"/>
        <v>0</v>
      </c>
      <c r="AB234" s="314" t="str">
        <f t="shared" si="15"/>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4"/>
        <v/>
      </c>
      <c r="T235" s="155" t="str">
        <f ca="1">IF(B235="","",IF(ISERROR(MATCH($J235,SorP!$B$1:$B$6226,0)),"",INDIRECT("'SorP'!$A$"&amp;MATCH($S235&amp;$J235,SorP!C:C,0))))</f>
        <v/>
      </c>
      <c r="U235" s="168"/>
      <c r="V235" s="169" t="e">
        <f>IF(C235="",NA(),MATCH($B235&amp;$C235,'Smelter Look-up'!$J:$J,0))</f>
        <v>#N/A</v>
      </c>
      <c r="X235" s="170">
        <f t="shared" ca="1" si="13"/>
        <v>0</v>
      </c>
      <c r="AB235" s="314" t="str">
        <f t="shared" si="15"/>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4"/>
        <v/>
      </c>
      <c r="T236" s="155" t="str">
        <f ca="1">IF(B236="","",IF(ISERROR(MATCH($J236,SorP!$B$1:$B$6226,0)),"",INDIRECT("'SorP'!$A$"&amp;MATCH($S236&amp;$J236,SorP!C:C,0))))</f>
        <v/>
      </c>
      <c r="U236" s="168"/>
      <c r="V236" s="169" t="e">
        <f>IF(C236="",NA(),MATCH($B236&amp;$C236,'Smelter Look-up'!$J:$J,0))</f>
        <v>#N/A</v>
      </c>
      <c r="X236" s="170">
        <f t="shared" ca="1" si="13"/>
        <v>0</v>
      </c>
      <c r="AB236" s="314" t="str">
        <f t="shared" si="15"/>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4"/>
        <v/>
      </c>
      <c r="T237" s="155" t="str">
        <f ca="1">IF(B237="","",IF(ISERROR(MATCH($J237,SorP!$B$1:$B$6226,0)),"",INDIRECT("'SorP'!$A$"&amp;MATCH($S237&amp;$J237,SorP!C:C,0))))</f>
        <v/>
      </c>
      <c r="U237" s="168"/>
      <c r="V237" s="169" t="e">
        <f>IF(C237="",NA(),MATCH($B237&amp;$C237,'Smelter Look-up'!$J:$J,0))</f>
        <v>#N/A</v>
      </c>
      <c r="X237" s="170">
        <f t="shared" ca="1" si="13"/>
        <v>0</v>
      </c>
      <c r="AB237" s="314" t="str">
        <f t="shared" si="15"/>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4"/>
        <v/>
      </c>
      <c r="T238" s="155" t="str">
        <f ca="1">IF(B238="","",IF(ISERROR(MATCH($J238,SorP!$B$1:$B$6226,0)),"",INDIRECT("'SorP'!$A$"&amp;MATCH($S238&amp;$J238,SorP!C:C,0))))</f>
        <v/>
      </c>
      <c r="U238" s="168"/>
      <c r="V238" s="169" t="e">
        <f>IF(C238="",NA(),MATCH($B238&amp;$C238,'Smelter Look-up'!$J:$J,0))</f>
        <v>#N/A</v>
      </c>
      <c r="X238" s="170">
        <f t="shared" ca="1" si="13"/>
        <v>0</v>
      </c>
      <c r="AB238" s="314" t="str">
        <f t="shared" si="15"/>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4"/>
        <v/>
      </c>
      <c r="T239" s="155" t="str">
        <f ca="1">IF(B239="","",IF(ISERROR(MATCH($J239,SorP!$B$1:$B$6226,0)),"",INDIRECT("'SorP'!$A$"&amp;MATCH($S239&amp;$J239,SorP!C:C,0))))</f>
        <v/>
      </c>
      <c r="U239" s="168"/>
      <c r="V239" s="169" t="e">
        <f>IF(C239="",NA(),MATCH($B239&amp;$C239,'Smelter Look-up'!$J:$J,0))</f>
        <v>#N/A</v>
      </c>
      <c r="X239" s="170">
        <f t="shared" ca="1" si="13"/>
        <v>0</v>
      </c>
      <c r="AB239" s="314" t="str">
        <f t="shared" si="15"/>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4"/>
        <v/>
      </c>
      <c r="T240" s="155" t="str">
        <f ca="1">IF(B240="","",IF(ISERROR(MATCH($J240,SorP!$B$1:$B$6226,0)),"",INDIRECT("'SorP'!$A$"&amp;MATCH($S240&amp;$J240,SorP!C:C,0))))</f>
        <v/>
      </c>
      <c r="U240" s="168"/>
      <c r="V240" s="169" t="e">
        <f>IF(C240="",NA(),MATCH($B240&amp;$C240,'Smelter Look-up'!$J:$J,0))</f>
        <v>#N/A</v>
      </c>
      <c r="X240" s="170">
        <f t="shared" ca="1" si="13"/>
        <v>0</v>
      </c>
      <c r="AB240" s="314" t="str">
        <f t="shared" si="15"/>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4"/>
        <v/>
      </c>
      <c r="T241" s="155" t="str">
        <f ca="1">IF(B241="","",IF(ISERROR(MATCH($J241,SorP!$B$1:$B$6226,0)),"",INDIRECT("'SorP'!$A$"&amp;MATCH($S241&amp;$J241,SorP!C:C,0))))</f>
        <v/>
      </c>
      <c r="U241" s="168"/>
      <c r="V241" s="169" t="e">
        <f>IF(C241="",NA(),MATCH($B241&amp;$C241,'Smelter Look-up'!$J:$J,0))</f>
        <v>#N/A</v>
      </c>
      <c r="X241" s="170">
        <f t="shared" ca="1" si="13"/>
        <v>0</v>
      </c>
      <c r="AB241" s="314" t="str">
        <f t="shared" si="15"/>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4"/>
        <v/>
      </c>
      <c r="T242" s="155" t="str">
        <f ca="1">IF(B242="","",IF(ISERROR(MATCH($J242,SorP!$B$1:$B$6226,0)),"",INDIRECT("'SorP'!$A$"&amp;MATCH($S242&amp;$J242,SorP!C:C,0))))</f>
        <v/>
      </c>
      <c r="U242" s="168"/>
      <c r="V242" s="169" t="e">
        <f>IF(C242="",NA(),MATCH($B242&amp;$C242,'Smelter Look-up'!$J:$J,0))</f>
        <v>#N/A</v>
      </c>
      <c r="X242" s="170">
        <f t="shared" ca="1" si="13"/>
        <v>0</v>
      </c>
      <c r="AB242" s="314" t="str">
        <f t="shared" si="15"/>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4"/>
        <v/>
      </c>
      <c r="T243" s="155" t="str">
        <f ca="1">IF(B243="","",IF(ISERROR(MATCH($J243,SorP!$B$1:$B$6226,0)),"",INDIRECT("'SorP'!$A$"&amp;MATCH($S243&amp;$J243,SorP!C:C,0))))</f>
        <v/>
      </c>
      <c r="U243" s="168"/>
      <c r="V243" s="169" t="e">
        <f>IF(C243="",NA(),MATCH($B243&amp;$C243,'Smelter Look-up'!$J:$J,0))</f>
        <v>#N/A</v>
      </c>
      <c r="X243" s="170">
        <f t="shared" ca="1" si="13"/>
        <v>0</v>
      </c>
      <c r="AB243" s="314" t="str">
        <f t="shared" si="15"/>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4"/>
        <v/>
      </c>
      <c r="T244" s="155" t="str">
        <f ca="1">IF(B244="","",IF(ISERROR(MATCH($J244,SorP!$B$1:$B$6226,0)),"",INDIRECT("'SorP'!$A$"&amp;MATCH($S244&amp;$J244,SorP!C:C,0))))</f>
        <v/>
      </c>
      <c r="U244" s="168"/>
      <c r="V244" s="169" t="e">
        <f>IF(C244="",NA(),MATCH($B244&amp;$C244,'Smelter Look-up'!$J:$J,0))</f>
        <v>#N/A</v>
      </c>
      <c r="X244" s="170">
        <f t="shared" ca="1" si="13"/>
        <v>0</v>
      </c>
      <c r="AB244" s="314" t="str">
        <f t="shared" si="15"/>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4"/>
        <v/>
      </c>
      <c r="T245" s="155" t="str">
        <f ca="1">IF(B245="","",IF(ISERROR(MATCH($J245,SorP!$B$1:$B$6226,0)),"",INDIRECT("'SorP'!$A$"&amp;MATCH($S245&amp;$J245,SorP!C:C,0))))</f>
        <v/>
      </c>
      <c r="U245" s="168"/>
      <c r="V245" s="169" t="e">
        <f>IF(C245="",NA(),MATCH($B245&amp;$C245,'Smelter Look-up'!$J:$J,0))</f>
        <v>#N/A</v>
      </c>
      <c r="X245" s="170">
        <f t="shared" ca="1" si="13"/>
        <v>0</v>
      </c>
      <c r="AB245" s="314" t="str">
        <f t="shared" si="15"/>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4"/>
        <v/>
      </c>
      <c r="T246" s="155" t="str">
        <f ca="1">IF(B246="","",IF(ISERROR(MATCH($J246,SorP!$B$1:$B$6226,0)),"",INDIRECT("'SorP'!$A$"&amp;MATCH($S246&amp;$J246,SorP!C:C,0))))</f>
        <v/>
      </c>
      <c r="U246" s="168"/>
      <c r="V246" s="169" t="e">
        <f>IF(C246="",NA(),MATCH($B246&amp;$C246,'Smelter Look-up'!$J:$J,0))</f>
        <v>#N/A</v>
      </c>
      <c r="X246" s="170">
        <f t="shared" ca="1" si="13"/>
        <v>0</v>
      </c>
      <c r="AB246" s="314" t="str">
        <f t="shared" si="15"/>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4"/>
        <v/>
      </c>
      <c r="T247" s="155" t="str">
        <f ca="1">IF(B247="","",IF(ISERROR(MATCH($J247,SorP!$B$1:$B$6226,0)),"",INDIRECT("'SorP'!$A$"&amp;MATCH($S247&amp;$J247,SorP!C:C,0))))</f>
        <v/>
      </c>
      <c r="U247" s="168"/>
      <c r="V247" s="169" t="e">
        <f>IF(C247="",NA(),MATCH($B247&amp;$C247,'Smelter Look-up'!$J:$J,0))</f>
        <v>#N/A</v>
      </c>
      <c r="X247" s="170">
        <f t="shared" ca="1" si="13"/>
        <v>0</v>
      </c>
      <c r="AB247" s="314" t="str">
        <f t="shared" si="15"/>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4"/>
        <v/>
      </c>
      <c r="T248" s="155" t="str">
        <f ca="1">IF(B248="","",IF(ISERROR(MATCH($J248,SorP!$B$1:$B$6226,0)),"",INDIRECT("'SorP'!$A$"&amp;MATCH($S248&amp;$J248,SorP!C:C,0))))</f>
        <v/>
      </c>
      <c r="U248" s="168"/>
      <c r="V248" s="169" t="e">
        <f>IF(C248="",NA(),MATCH($B248&amp;$C248,'Smelter Look-up'!$J:$J,0))</f>
        <v>#N/A</v>
      </c>
      <c r="X248" s="170">
        <f t="shared" ca="1" si="13"/>
        <v>0</v>
      </c>
      <c r="AB248" s="314" t="str">
        <f t="shared" si="15"/>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4"/>
        <v/>
      </c>
      <c r="T249" s="155" t="str">
        <f ca="1">IF(B249="","",IF(ISERROR(MATCH($J249,SorP!$B$1:$B$6226,0)),"",INDIRECT("'SorP'!$A$"&amp;MATCH($S249&amp;$J249,SorP!C:C,0))))</f>
        <v/>
      </c>
      <c r="U249" s="168"/>
      <c r="V249" s="169" t="e">
        <f>IF(C249="",NA(),MATCH($B249&amp;$C249,'Smelter Look-up'!$J:$J,0))</f>
        <v>#N/A</v>
      </c>
      <c r="X249" s="170">
        <f t="shared" ca="1" si="13"/>
        <v>0</v>
      </c>
      <c r="AB249" s="314" t="str">
        <f t="shared" si="15"/>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4"/>
        <v/>
      </c>
      <c r="T250" s="155" t="str">
        <f ca="1">IF(B250="","",IF(ISERROR(MATCH($J250,SorP!$B$1:$B$6226,0)),"",INDIRECT("'SorP'!$A$"&amp;MATCH($S250&amp;$J250,SorP!C:C,0))))</f>
        <v/>
      </c>
      <c r="U250" s="168"/>
      <c r="V250" s="169" t="e">
        <f>IF(C250="",NA(),MATCH($B250&amp;$C250,'Smelter Look-up'!$J:$J,0))</f>
        <v>#N/A</v>
      </c>
      <c r="X250" s="170">
        <f t="shared" ca="1" si="13"/>
        <v>0</v>
      </c>
      <c r="AB250" s="314" t="str">
        <f t="shared" si="15"/>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4"/>
        <v/>
      </c>
      <c r="T251" s="155" t="str">
        <f ca="1">IF(B251="","",IF(ISERROR(MATCH($J251,SorP!$B$1:$B$6226,0)),"",INDIRECT("'SorP'!$A$"&amp;MATCH($S251&amp;$J251,SorP!C:C,0))))</f>
        <v/>
      </c>
      <c r="U251" s="168"/>
      <c r="V251" s="169" t="e">
        <f>IF(C251="",NA(),MATCH($B251&amp;$C251,'Smelter Look-up'!$J:$J,0))</f>
        <v>#N/A</v>
      </c>
      <c r="X251" s="170">
        <f t="shared" ca="1" si="13"/>
        <v>0</v>
      </c>
      <c r="AB251" s="314" t="str">
        <f t="shared" si="15"/>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4"/>
        <v/>
      </c>
      <c r="T252" s="155" t="str">
        <f ca="1">IF(B252="","",IF(ISERROR(MATCH($J252,SorP!$B$1:$B$6226,0)),"",INDIRECT("'SorP'!$A$"&amp;MATCH($S252&amp;$J252,SorP!C:C,0))))</f>
        <v/>
      </c>
      <c r="U252" s="168"/>
      <c r="V252" s="169" t="e">
        <f>IF(C252="",NA(),MATCH($B252&amp;$C252,'Smelter Look-up'!$J:$J,0))</f>
        <v>#N/A</v>
      </c>
      <c r="X252" s="170">
        <f t="shared" ca="1" si="13"/>
        <v>0</v>
      </c>
      <c r="AB252" s="314" t="str">
        <f t="shared" si="15"/>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4"/>
        <v/>
      </c>
      <c r="T253" s="155" t="str">
        <f ca="1">IF(B253="","",IF(ISERROR(MATCH($J253,SorP!$B$1:$B$6226,0)),"",INDIRECT("'SorP'!$A$"&amp;MATCH($S253&amp;$J253,SorP!C:C,0))))</f>
        <v/>
      </c>
      <c r="U253" s="168"/>
      <c r="V253" s="169" t="e">
        <f>IF(C253="",NA(),MATCH($B253&amp;$C253,'Smelter Look-up'!$J:$J,0))</f>
        <v>#N/A</v>
      </c>
      <c r="X253" s="170">
        <f t="shared" ca="1" si="13"/>
        <v>0</v>
      </c>
      <c r="AB253" s="314" t="str">
        <f t="shared" si="15"/>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4"/>
        <v/>
      </c>
      <c r="T254" s="155" t="str">
        <f ca="1">IF(B254="","",IF(ISERROR(MATCH($J254,SorP!$B$1:$B$6226,0)),"",INDIRECT("'SorP'!$A$"&amp;MATCH($S254&amp;$J254,SorP!C:C,0))))</f>
        <v/>
      </c>
      <c r="U254" s="168"/>
      <c r="V254" s="169" t="e">
        <f>IF(C254="",NA(),MATCH($B254&amp;$C254,'Smelter Look-up'!$J:$J,0))</f>
        <v>#N/A</v>
      </c>
      <c r="X254" s="170">
        <f t="shared" ca="1" si="13"/>
        <v>0</v>
      </c>
      <c r="AB254" s="314" t="str">
        <f t="shared" si="15"/>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4"/>
        <v/>
      </c>
      <c r="T255" s="155" t="str">
        <f ca="1">IF(B255="","",IF(ISERROR(MATCH($J255,SorP!$B$1:$B$6226,0)),"",INDIRECT("'SorP'!$A$"&amp;MATCH($S255&amp;$J255,SorP!C:C,0))))</f>
        <v/>
      </c>
      <c r="U255" s="168"/>
      <c r="V255" s="169" t="e">
        <f>IF(C255="",NA(),MATCH($B255&amp;$C255,'Smelter Look-up'!$J:$J,0))</f>
        <v>#N/A</v>
      </c>
      <c r="X255" s="170">
        <f t="shared" ref="X255:X318" ca="1" si="16">IF(AND(C255="Smelter not listed",OR(LEN(D255)=0,LEN(E255)=0)),1,0)</f>
        <v>0</v>
      </c>
      <c r="AB255" s="314" t="str">
        <f t="shared" si="15"/>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7">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6"/>
        <v>0</v>
      </c>
      <c r="AB256" s="314" t="str">
        <f t="shared" si="15"/>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7"/>
        <v/>
      </c>
      <c r="T257" s="155" t="str">
        <f ca="1">IF(B257="","",IF(ISERROR(MATCH($J257,SorP!$B$1:$B$6226,0)),"",INDIRECT("'SorP'!$A$"&amp;MATCH($S257&amp;$J257,SorP!C:C,0))))</f>
        <v/>
      </c>
      <c r="U257" s="168"/>
      <c r="V257" s="169" t="e">
        <f>IF(C257="",NA(),MATCH($B257&amp;$C257,'Smelter Look-up'!$J:$J,0))</f>
        <v>#N/A</v>
      </c>
      <c r="X257" s="170">
        <f t="shared" ca="1" si="16"/>
        <v>0</v>
      </c>
      <c r="AB257" s="314" t="str">
        <f t="shared" si="15"/>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7"/>
        <v/>
      </c>
      <c r="T258" s="155" t="str">
        <f ca="1">IF(B258="","",IF(ISERROR(MATCH($J258,SorP!$B$1:$B$6226,0)),"",INDIRECT("'SorP'!$A$"&amp;MATCH($S258&amp;$J258,SorP!C:C,0))))</f>
        <v/>
      </c>
      <c r="U258" s="168"/>
      <c r="V258" s="169" t="e">
        <f>IF(C258="",NA(),MATCH($B258&amp;$C258,'Smelter Look-up'!$J:$J,0))</f>
        <v>#N/A</v>
      </c>
      <c r="X258" s="170">
        <f t="shared" ca="1" si="16"/>
        <v>0</v>
      </c>
      <c r="AB258" s="314" t="str">
        <f t="shared" si="15"/>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7"/>
        <v/>
      </c>
      <c r="T259" s="155" t="str">
        <f ca="1">IF(B259="","",IF(ISERROR(MATCH($J259,SorP!$B$1:$B$6226,0)),"",INDIRECT("'SorP'!$A$"&amp;MATCH($S259&amp;$J259,SorP!C:C,0))))</f>
        <v/>
      </c>
      <c r="U259" s="168"/>
      <c r="V259" s="169" t="e">
        <f>IF(C259="",NA(),MATCH($B259&amp;$C259,'Smelter Look-up'!$J:$J,0))</f>
        <v>#N/A</v>
      </c>
      <c r="X259" s="170">
        <f t="shared" ca="1" si="16"/>
        <v>0</v>
      </c>
      <c r="AB259" s="314" t="str">
        <f t="shared" si="15"/>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7"/>
        <v/>
      </c>
      <c r="T260" s="155" t="str">
        <f ca="1">IF(B260="","",IF(ISERROR(MATCH($J260,SorP!$B$1:$B$6226,0)),"",INDIRECT("'SorP'!$A$"&amp;MATCH($S260&amp;$J260,SorP!C:C,0))))</f>
        <v/>
      </c>
      <c r="U260" s="168"/>
      <c r="V260" s="169" t="e">
        <f>IF(C260="",NA(),MATCH($B260&amp;$C260,'Smelter Look-up'!$J:$J,0))</f>
        <v>#N/A</v>
      </c>
      <c r="X260" s="170">
        <f t="shared" ca="1" si="16"/>
        <v>0</v>
      </c>
      <c r="AB260" s="314" t="str">
        <f t="shared" si="15"/>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7"/>
        <v/>
      </c>
      <c r="T261" s="155" t="str">
        <f ca="1">IF(B261="","",IF(ISERROR(MATCH($J261,SorP!$B$1:$B$6226,0)),"",INDIRECT("'SorP'!$A$"&amp;MATCH($S261&amp;$J261,SorP!C:C,0))))</f>
        <v/>
      </c>
      <c r="U261" s="168"/>
      <c r="V261" s="169" t="e">
        <f>IF(C261="",NA(),MATCH($B261&amp;$C261,'Smelter Look-up'!$J:$J,0))</f>
        <v>#N/A</v>
      </c>
      <c r="X261" s="170">
        <f t="shared" ca="1" si="16"/>
        <v>0</v>
      </c>
      <c r="AB261" s="314" t="str">
        <f t="shared" si="15"/>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7"/>
        <v/>
      </c>
      <c r="T262" s="155" t="str">
        <f ca="1">IF(B262="","",IF(ISERROR(MATCH($J262,SorP!$B$1:$B$6226,0)),"",INDIRECT("'SorP'!$A$"&amp;MATCH($S262&amp;$J262,SorP!C:C,0))))</f>
        <v/>
      </c>
      <c r="U262" s="168"/>
      <c r="V262" s="169" t="e">
        <f>IF(C262="",NA(),MATCH($B262&amp;$C262,'Smelter Look-up'!$J:$J,0))</f>
        <v>#N/A</v>
      </c>
      <c r="X262" s="170">
        <f t="shared" ca="1" si="16"/>
        <v>0</v>
      </c>
      <c r="AB262" s="314" t="str">
        <f t="shared" ref="AB262:AB325" si="18">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7"/>
        <v/>
      </c>
      <c r="T263" s="155" t="str">
        <f ca="1">IF(B263="","",IF(ISERROR(MATCH($J263,SorP!$B$1:$B$6226,0)),"",INDIRECT("'SorP'!$A$"&amp;MATCH($S263&amp;$J263,SorP!C:C,0))))</f>
        <v/>
      </c>
      <c r="U263" s="168"/>
      <c r="V263" s="169" t="e">
        <f>IF(C263="",NA(),MATCH($B263&amp;$C263,'Smelter Look-up'!$J:$J,0))</f>
        <v>#N/A</v>
      </c>
      <c r="X263" s="170">
        <f t="shared" ca="1" si="16"/>
        <v>0</v>
      </c>
      <c r="AB263" s="314" t="str">
        <f t="shared" si="18"/>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7"/>
        <v/>
      </c>
      <c r="T264" s="155" t="str">
        <f ca="1">IF(B264="","",IF(ISERROR(MATCH($J264,SorP!$B$1:$B$6226,0)),"",INDIRECT("'SorP'!$A$"&amp;MATCH($S264&amp;$J264,SorP!C:C,0))))</f>
        <v/>
      </c>
      <c r="U264" s="168"/>
      <c r="V264" s="169" t="e">
        <f>IF(C264="",NA(),MATCH($B264&amp;$C264,'Smelter Look-up'!$J:$J,0))</f>
        <v>#N/A</v>
      </c>
      <c r="X264" s="170">
        <f t="shared" ca="1" si="16"/>
        <v>0</v>
      </c>
      <c r="AB264" s="314" t="str">
        <f t="shared" si="18"/>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7"/>
        <v/>
      </c>
      <c r="T265" s="155" t="str">
        <f ca="1">IF(B265="","",IF(ISERROR(MATCH($J265,SorP!$B$1:$B$6226,0)),"",INDIRECT("'SorP'!$A$"&amp;MATCH($S265&amp;$J265,SorP!C:C,0))))</f>
        <v/>
      </c>
      <c r="U265" s="168"/>
      <c r="V265" s="169" t="e">
        <f>IF(C265="",NA(),MATCH($B265&amp;$C265,'Smelter Look-up'!$J:$J,0))</f>
        <v>#N/A</v>
      </c>
      <c r="X265" s="170">
        <f t="shared" ca="1" si="16"/>
        <v>0</v>
      </c>
      <c r="AB265" s="314" t="str">
        <f t="shared" si="18"/>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7"/>
        <v/>
      </c>
      <c r="T266" s="155" t="str">
        <f ca="1">IF(B266="","",IF(ISERROR(MATCH($J266,SorP!$B$1:$B$6226,0)),"",INDIRECT("'SorP'!$A$"&amp;MATCH($S266&amp;$J266,SorP!C:C,0))))</f>
        <v/>
      </c>
      <c r="U266" s="168"/>
      <c r="V266" s="169" t="e">
        <f>IF(C266="",NA(),MATCH($B266&amp;$C266,'Smelter Look-up'!$J:$J,0))</f>
        <v>#N/A</v>
      </c>
      <c r="X266" s="170">
        <f t="shared" ca="1" si="16"/>
        <v>0</v>
      </c>
      <c r="AB266" s="314" t="str">
        <f t="shared" si="18"/>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7"/>
        <v/>
      </c>
      <c r="T267" s="155" t="str">
        <f ca="1">IF(B267="","",IF(ISERROR(MATCH($J267,SorP!$B$1:$B$6226,0)),"",INDIRECT("'SorP'!$A$"&amp;MATCH($S267&amp;$J267,SorP!C:C,0))))</f>
        <v/>
      </c>
      <c r="U267" s="168"/>
      <c r="V267" s="169" t="e">
        <f>IF(C267="",NA(),MATCH($B267&amp;$C267,'Smelter Look-up'!$J:$J,0))</f>
        <v>#N/A</v>
      </c>
      <c r="X267" s="170">
        <f t="shared" ca="1" si="16"/>
        <v>0</v>
      </c>
      <c r="AB267" s="314" t="str">
        <f t="shared" si="18"/>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7"/>
        <v/>
      </c>
      <c r="T268" s="155" t="str">
        <f ca="1">IF(B268="","",IF(ISERROR(MATCH($J268,SorP!$B$1:$B$6226,0)),"",INDIRECT("'SorP'!$A$"&amp;MATCH($S268&amp;$J268,SorP!C:C,0))))</f>
        <v/>
      </c>
      <c r="U268" s="168"/>
      <c r="V268" s="169" t="e">
        <f>IF(C268="",NA(),MATCH($B268&amp;$C268,'Smelter Look-up'!$J:$J,0))</f>
        <v>#N/A</v>
      </c>
      <c r="X268" s="170">
        <f t="shared" ca="1" si="16"/>
        <v>0</v>
      </c>
      <c r="AB268" s="314" t="str">
        <f t="shared" si="18"/>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7"/>
        <v/>
      </c>
      <c r="T269" s="155" t="str">
        <f ca="1">IF(B269="","",IF(ISERROR(MATCH($J269,SorP!$B$1:$B$6226,0)),"",INDIRECT("'SorP'!$A$"&amp;MATCH($S269&amp;$J269,SorP!C:C,0))))</f>
        <v/>
      </c>
      <c r="U269" s="168"/>
      <c r="V269" s="169" t="e">
        <f>IF(C269="",NA(),MATCH($B269&amp;$C269,'Smelter Look-up'!$J:$J,0))</f>
        <v>#N/A</v>
      </c>
      <c r="X269" s="170">
        <f t="shared" ca="1" si="16"/>
        <v>0</v>
      </c>
      <c r="AB269" s="314" t="str">
        <f t="shared" si="18"/>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7"/>
        <v/>
      </c>
      <c r="T270" s="155" t="str">
        <f ca="1">IF(B270="","",IF(ISERROR(MATCH($J270,SorP!$B$1:$B$6226,0)),"",INDIRECT("'SorP'!$A$"&amp;MATCH($S270&amp;$J270,SorP!C:C,0))))</f>
        <v/>
      </c>
      <c r="U270" s="168"/>
      <c r="V270" s="169" t="e">
        <f>IF(C270="",NA(),MATCH($B270&amp;$C270,'Smelter Look-up'!$J:$J,0))</f>
        <v>#N/A</v>
      </c>
      <c r="X270" s="170">
        <f t="shared" ca="1" si="16"/>
        <v>0</v>
      </c>
      <c r="AB270" s="314" t="str">
        <f t="shared" si="18"/>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7"/>
        <v/>
      </c>
      <c r="T271" s="155" t="str">
        <f ca="1">IF(B271="","",IF(ISERROR(MATCH($J271,SorP!$B$1:$B$6226,0)),"",INDIRECT("'SorP'!$A$"&amp;MATCH($S271&amp;$J271,SorP!C:C,0))))</f>
        <v/>
      </c>
      <c r="U271" s="168"/>
      <c r="V271" s="169" t="e">
        <f>IF(C271="",NA(),MATCH($B271&amp;$C271,'Smelter Look-up'!$J:$J,0))</f>
        <v>#N/A</v>
      </c>
      <c r="X271" s="170">
        <f t="shared" ca="1" si="16"/>
        <v>0</v>
      </c>
      <c r="AB271" s="314" t="str">
        <f t="shared" si="18"/>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7"/>
        <v/>
      </c>
      <c r="T272" s="155" t="str">
        <f ca="1">IF(B272="","",IF(ISERROR(MATCH($J272,SorP!$B$1:$B$6226,0)),"",INDIRECT("'SorP'!$A$"&amp;MATCH($S272&amp;$J272,SorP!C:C,0))))</f>
        <v/>
      </c>
      <c r="U272" s="168"/>
      <c r="V272" s="169" t="e">
        <f>IF(C272="",NA(),MATCH($B272&amp;$C272,'Smelter Look-up'!$J:$J,0))</f>
        <v>#N/A</v>
      </c>
      <c r="X272" s="170">
        <f t="shared" ca="1" si="16"/>
        <v>0</v>
      </c>
      <c r="AB272" s="314" t="str">
        <f t="shared" si="18"/>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7"/>
        <v/>
      </c>
      <c r="T273" s="155" t="str">
        <f ca="1">IF(B273="","",IF(ISERROR(MATCH($J273,SorP!$B$1:$B$6226,0)),"",INDIRECT("'SorP'!$A$"&amp;MATCH($S273&amp;$J273,SorP!C:C,0))))</f>
        <v/>
      </c>
      <c r="U273" s="168"/>
      <c r="V273" s="169" t="e">
        <f>IF(C273="",NA(),MATCH($B273&amp;$C273,'Smelter Look-up'!$J:$J,0))</f>
        <v>#N/A</v>
      </c>
      <c r="X273" s="170">
        <f t="shared" ca="1" si="16"/>
        <v>0</v>
      </c>
      <c r="AB273" s="314" t="str">
        <f t="shared" si="18"/>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7"/>
        <v/>
      </c>
      <c r="T274" s="155" t="str">
        <f ca="1">IF(B274="","",IF(ISERROR(MATCH($J274,SorP!$B$1:$B$6226,0)),"",INDIRECT("'SorP'!$A$"&amp;MATCH($S274&amp;$J274,SorP!C:C,0))))</f>
        <v/>
      </c>
      <c r="U274" s="168"/>
      <c r="V274" s="169" t="e">
        <f>IF(C274="",NA(),MATCH($B274&amp;$C274,'Smelter Look-up'!$J:$J,0))</f>
        <v>#N/A</v>
      </c>
      <c r="X274" s="170">
        <f t="shared" ca="1" si="16"/>
        <v>0</v>
      </c>
      <c r="AB274" s="314" t="str">
        <f t="shared" si="18"/>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7"/>
        <v/>
      </c>
      <c r="T275" s="155" t="str">
        <f ca="1">IF(B275="","",IF(ISERROR(MATCH($J275,SorP!$B$1:$B$6226,0)),"",INDIRECT("'SorP'!$A$"&amp;MATCH($S275&amp;$J275,SorP!C:C,0))))</f>
        <v/>
      </c>
      <c r="U275" s="168"/>
      <c r="V275" s="169" t="e">
        <f>IF(C275="",NA(),MATCH($B275&amp;$C275,'Smelter Look-up'!$J:$J,0))</f>
        <v>#N/A</v>
      </c>
      <c r="X275" s="170">
        <f t="shared" ca="1" si="16"/>
        <v>0</v>
      </c>
      <c r="AB275" s="314" t="str">
        <f t="shared" si="18"/>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7"/>
        <v/>
      </c>
      <c r="T276" s="155" t="str">
        <f ca="1">IF(B276="","",IF(ISERROR(MATCH($J276,SorP!$B$1:$B$6226,0)),"",INDIRECT("'SorP'!$A$"&amp;MATCH($S276&amp;$J276,SorP!C:C,0))))</f>
        <v/>
      </c>
      <c r="U276" s="168"/>
      <c r="V276" s="169" t="e">
        <f>IF(C276="",NA(),MATCH($B276&amp;$C276,'Smelter Look-up'!$J:$J,0))</f>
        <v>#N/A</v>
      </c>
      <c r="X276" s="170">
        <f t="shared" ca="1" si="16"/>
        <v>0</v>
      </c>
      <c r="AB276" s="314" t="str">
        <f t="shared" si="18"/>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7"/>
        <v/>
      </c>
      <c r="T277" s="155" t="str">
        <f ca="1">IF(B277="","",IF(ISERROR(MATCH($J277,SorP!$B$1:$B$6226,0)),"",INDIRECT("'SorP'!$A$"&amp;MATCH($S277&amp;$J277,SorP!C:C,0))))</f>
        <v/>
      </c>
      <c r="U277" s="168"/>
      <c r="V277" s="169" t="e">
        <f>IF(C277="",NA(),MATCH($B277&amp;$C277,'Smelter Look-up'!$J:$J,0))</f>
        <v>#N/A</v>
      </c>
      <c r="X277" s="170">
        <f t="shared" ca="1" si="16"/>
        <v>0</v>
      </c>
      <c r="AB277" s="314" t="str">
        <f t="shared" si="18"/>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7"/>
        <v/>
      </c>
      <c r="T278" s="155" t="str">
        <f ca="1">IF(B278="","",IF(ISERROR(MATCH($J278,SorP!$B$1:$B$6226,0)),"",INDIRECT("'SorP'!$A$"&amp;MATCH($S278&amp;$J278,SorP!C:C,0))))</f>
        <v/>
      </c>
      <c r="U278" s="168"/>
      <c r="V278" s="169" t="e">
        <f>IF(C278="",NA(),MATCH($B278&amp;$C278,'Smelter Look-up'!$J:$J,0))</f>
        <v>#N/A</v>
      </c>
      <c r="X278" s="170">
        <f t="shared" ca="1" si="16"/>
        <v>0</v>
      </c>
      <c r="AB278" s="314" t="str">
        <f t="shared" si="18"/>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7"/>
        <v/>
      </c>
      <c r="T279" s="155" t="str">
        <f ca="1">IF(B279="","",IF(ISERROR(MATCH($J279,SorP!$B$1:$B$6226,0)),"",INDIRECT("'SorP'!$A$"&amp;MATCH($S279&amp;$J279,SorP!C:C,0))))</f>
        <v/>
      </c>
      <c r="U279" s="168"/>
      <c r="V279" s="169" t="e">
        <f>IF(C279="",NA(),MATCH($B279&amp;$C279,'Smelter Look-up'!$J:$J,0))</f>
        <v>#N/A</v>
      </c>
      <c r="X279" s="170">
        <f t="shared" ca="1" si="16"/>
        <v>0</v>
      </c>
      <c r="AB279" s="314" t="str">
        <f t="shared" si="18"/>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7"/>
        <v/>
      </c>
      <c r="T280" s="155" t="str">
        <f ca="1">IF(B280="","",IF(ISERROR(MATCH($J280,SorP!$B$1:$B$6226,0)),"",INDIRECT("'SorP'!$A$"&amp;MATCH($S280&amp;$J280,SorP!C:C,0))))</f>
        <v/>
      </c>
      <c r="U280" s="168"/>
      <c r="V280" s="169" t="e">
        <f>IF(C280="",NA(),MATCH($B280&amp;$C280,'Smelter Look-up'!$J:$J,0))</f>
        <v>#N/A</v>
      </c>
      <c r="X280" s="170">
        <f t="shared" ca="1" si="16"/>
        <v>0</v>
      </c>
      <c r="AB280" s="314" t="str">
        <f t="shared" si="18"/>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7"/>
        <v/>
      </c>
      <c r="T281" s="155" t="str">
        <f ca="1">IF(B281="","",IF(ISERROR(MATCH($J281,SorP!$B$1:$B$6226,0)),"",INDIRECT("'SorP'!$A$"&amp;MATCH($S281&amp;$J281,SorP!C:C,0))))</f>
        <v/>
      </c>
      <c r="U281" s="168"/>
      <c r="V281" s="169" t="e">
        <f>IF(C281="",NA(),MATCH($B281&amp;$C281,'Smelter Look-up'!$J:$J,0))</f>
        <v>#N/A</v>
      </c>
      <c r="X281" s="170">
        <f t="shared" ca="1" si="16"/>
        <v>0</v>
      </c>
      <c r="AB281" s="314" t="str">
        <f t="shared" si="18"/>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7"/>
        <v/>
      </c>
      <c r="T282" s="155" t="str">
        <f ca="1">IF(B282="","",IF(ISERROR(MATCH($J282,SorP!$B$1:$B$6226,0)),"",INDIRECT("'SorP'!$A$"&amp;MATCH($S282&amp;$J282,SorP!C:C,0))))</f>
        <v/>
      </c>
      <c r="U282" s="168"/>
      <c r="V282" s="169" t="e">
        <f>IF(C282="",NA(),MATCH($B282&amp;$C282,'Smelter Look-up'!$J:$J,0))</f>
        <v>#N/A</v>
      </c>
      <c r="X282" s="170">
        <f t="shared" ca="1" si="16"/>
        <v>0</v>
      </c>
      <c r="AB282" s="314" t="str">
        <f t="shared" si="18"/>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7"/>
        <v/>
      </c>
      <c r="T283" s="155" t="str">
        <f ca="1">IF(B283="","",IF(ISERROR(MATCH($J283,SorP!$B$1:$B$6226,0)),"",INDIRECT("'SorP'!$A$"&amp;MATCH($S283&amp;$J283,SorP!C:C,0))))</f>
        <v/>
      </c>
      <c r="U283" s="168"/>
      <c r="V283" s="169" t="e">
        <f>IF(C283="",NA(),MATCH($B283&amp;$C283,'Smelter Look-up'!$J:$J,0))</f>
        <v>#N/A</v>
      </c>
      <c r="X283" s="170">
        <f t="shared" ca="1" si="16"/>
        <v>0</v>
      </c>
      <c r="AB283" s="314" t="str">
        <f t="shared" si="18"/>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7"/>
        <v/>
      </c>
      <c r="T284" s="155" t="str">
        <f ca="1">IF(B284="","",IF(ISERROR(MATCH($J284,SorP!$B$1:$B$6226,0)),"",INDIRECT("'SorP'!$A$"&amp;MATCH($S284&amp;$J284,SorP!C:C,0))))</f>
        <v/>
      </c>
      <c r="U284" s="168"/>
      <c r="V284" s="169" t="e">
        <f>IF(C284="",NA(),MATCH($B284&amp;$C284,'Smelter Look-up'!$J:$J,0))</f>
        <v>#N/A</v>
      </c>
      <c r="X284" s="170">
        <f t="shared" ca="1" si="16"/>
        <v>0</v>
      </c>
      <c r="AB284" s="314" t="str">
        <f t="shared" si="18"/>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7"/>
        <v/>
      </c>
      <c r="T285" s="155" t="str">
        <f ca="1">IF(B285="","",IF(ISERROR(MATCH($J285,SorP!$B$1:$B$6226,0)),"",INDIRECT("'SorP'!$A$"&amp;MATCH($S285&amp;$J285,SorP!C:C,0))))</f>
        <v/>
      </c>
      <c r="U285" s="168"/>
      <c r="V285" s="169" t="e">
        <f>IF(C285="",NA(),MATCH($B285&amp;$C285,'Smelter Look-up'!$J:$J,0))</f>
        <v>#N/A</v>
      </c>
      <c r="X285" s="170">
        <f t="shared" ca="1" si="16"/>
        <v>0</v>
      </c>
      <c r="AB285" s="314" t="str">
        <f t="shared" si="18"/>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7"/>
        <v/>
      </c>
      <c r="T286" s="155" t="str">
        <f ca="1">IF(B286="","",IF(ISERROR(MATCH($J286,SorP!$B$1:$B$6226,0)),"",INDIRECT("'SorP'!$A$"&amp;MATCH($S286&amp;$J286,SorP!C:C,0))))</f>
        <v/>
      </c>
      <c r="U286" s="168"/>
      <c r="V286" s="169" t="e">
        <f>IF(C286="",NA(),MATCH($B286&amp;$C286,'Smelter Look-up'!$J:$J,0))</f>
        <v>#N/A</v>
      </c>
      <c r="X286" s="170">
        <f t="shared" ca="1" si="16"/>
        <v>0</v>
      </c>
      <c r="AB286" s="314" t="str">
        <f t="shared" si="18"/>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7"/>
        <v/>
      </c>
      <c r="T287" s="155" t="str">
        <f ca="1">IF(B287="","",IF(ISERROR(MATCH($J287,SorP!$B$1:$B$6226,0)),"",INDIRECT("'SorP'!$A$"&amp;MATCH($S287&amp;$J287,SorP!C:C,0))))</f>
        <v/>
      </c>
      <c r="U287" s="168"/>
      <c r="V287" s="169" t="e">
        <f>IF(C287="",NA(),MATCH($B287&amp;$C287,'Smelter Look-up'!$J:$J,0))</f>
        <v>#N/A</v>
      </c>
      <c r="X287" s="170">
        <f t="shared" ca="1" si="16"/>
        <v>0</v>
      </c>
      <c r="AB287" s="314" t="str">
        <f t="shared" si="18"/>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7"/>
        <v/>
      </c>
      <c r="T288" s="155" t="str">
        <f ca="1">IF(B288="","",IF(ISERROR(MATCH($J288,SorP!$B$1:$B$6226,0)),"",INDIRECT("'SorP'!$A$"&amp;MATCH($S288&amp;$J288,SorP!C:C,0))))</f>
        <v/>
      </c>
      <c r="U288" s="168"/>
      <c r="V288" s="169" t="e">
        <f>IF(C288="",NA(),MATCH($B288&amp;$C288,'Smelter Look-up'!$J:$J,0))</f>
        <v>#N/A</v>
      </c>
      <c r="X288" s="170">
        <f t="shared" ca="1" si="16"/>
        <v>0</v>
      </c>
      <c r="AB288" s="314" t="str">
        <f t="shared" si="18"/>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7"/>
        <v/>
      </c>
      <c r="T289" s="155" t="str">
        <f ca="1">IF(B289="","",IF(ISERROR(MATCH($J289,SorP!$B$1:$B$6226,0)),"",INDIRECT("'SorP'!$A$"&amp;MATCH($S289&amp;$J289,SorP!C:C,0))))</f>
        <v/>
      </c>
      <c r="U289" s="168"/>
      <c r="V289" s="169" t="e">
        <f>IF(C289="",NA(),MATCH($B289&amp;$C289,'Smelter Look-up'!$J:$J,0))</f>
        <v>#N/A</v>
      </c>
      <c r="X289" s="170">
        <f t="shared" ca="1" si="16"/>
        <v>0</v>
      </c>
      <c r="AB289" s="314" t="str">
        <f t="shared" si="18"/>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7"/>
        <v/>
      </c>
      <c r="T290" s="155" t="str">
        <f ca="1">IF(B290="","",IF(ISERROR(MATCH($J290,SorP!$B$1:$B$6226,0)),"",INDIRECT("'SorP'!$A$"&amp;MATCH($S290&amp;$J290,SorP!C:C,0))))</f>
        <v/>
      </c>
      <c r="U290" s="168"/>
      <c r="V290" s="169" t="e">
        <f>IF(C290="",NA(),MATCH($B290&amp;$C290,'Smelter Look-up'!$J:$J,0))</f>
        <v>#N/A</v>
      </c>
      <c r="X290" s="170">
        <f t="shared" ca="1" si="16"/>
        <v>0</v>
      </c>
      <c r="AB290" s="314" t="str">
        <f t="shared" si="18"/>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7"/>
        <v/>
      </c>
      <c r="T291" s="155" t="str">
        <f ca="1">IF(B291="","",IF(ISERROR(MATCH($J291,SorP!$B$1:$B$6226,0)),"",INDIRECT("'SorP'!$A$"&amp;MATCH($S291&amp;$J291,SorP!C:C,0))))</f>
        <v/>
      </c>
      <c r="U291" s="168"/>
      <c r="V291" s="169" t="e">
        <f>IF(C291="",NA(),MATCH($B291&amp;$C291,'Smelter Look-up'!$J:$J,0))</f>
        <v>#N/A</v>
      </c>
      <c r="X291" s="170">
        <f t="shared" ca="1" si="16"/>
        <v>0</v>
      </c>
      <c r="AB291" s="314" t="str">
        <f t="shared" si="18"/>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7"/>
        <v/>
      </c>
      <c r="T292" s="155" t="str">
        <f ca="1">IF(B292="","",IF(ISERROR(MATCH($J292,SorP!$B$1:$B$6226,0)),"",INDIRECT("'SorP'!$A$"&amp;MATCH($S292&amp;$J292,SorP!C:C,0))))</f>
        <v/>
      </c>
      <c r="U292" s="168"/>
      <c r="V292" s="169" t="e">
        <f>IF(C292="",NA(),MATCH($B292&amp;$C292,'Smelter Look-up'!$J:$J,0))</f>
        <v>#N/A</v>
      </c>
      <c r="X292" s="170">
        <f t="shared" ca="1" si="16"/>
        <v>0</v>
      </c>
      <c r="AB292" s="314" t="str">
        <f t="shared" si="18"/>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7"/>
        <v/>
      </c>
      <c r="T293" s="155" t="str">
        <f ca="1">IF(B293="","",IF(ISERROR(MATCH($J293,SorP!$B$1:$B$6226,0)),"",INDIRECT("'SorP'!$A$"&amp;MATCH($S293&amp;$J293,SorP!C:C,0))))</f>
        <v/>
      </c>
      <c r="U293" s="168"/>
      <c r="V293" s="169" t="e">
        <f>IF(C293="",NA(),MATCH($B293&amp;$C293,'Smelter Look-up'!$J:$J,0))</f>
        <v>#N/A</v>
      </c>
      <c r="X293" s="170">
        <f t="shared" ca="1" si="16"/>
        <v>0</v>
      </c>
      <c r="AB293" s="314" t="str">
        <f t="shared" si="18"/>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7"/>
        <v/>
      </c>
      <c r="T294" s="155" t="str">
        <f ca="1">IF(B294="","",IF(ISERROR(MATCH($J294,SorP!$B$1:$B$6226,0)),"",INDIRECT("'SorP'!$A$"&amp;MATCH($S294&amp;$J294,SorP!C:C,0))))</f>
        <v/>
      </c>
      <c r="U294" s="168"/>
      <c r="V294" s="169" t="e">
        <f>IF(C294="",NA(),MATCH($B294&amp;$C294,'Smelter Look-up'!$J:$J,0))</f>
        <v>#N/A</v>
      </c>
      <c r="X294" s="170">
        <f t="shared" ca="1" si="16"/>
        <v>0</v>
      </c>
      <c r="AB294" s="314" t="str">
        <f t="shared" si="18"/>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7"/>
        <v/>
      </c>
      <c r="T295" s="155" t="str">
        <f ca="1">IF(B295="","",IF(ISERROR(MATCH($J295,SorP!$B$1:$B$6226,0)),"",INDIRECT("'SorP'!$A$"&amp;MATCH($S295&amp;$J295,SorP!C:C,0))))</f>
        <v/>
      </c>
      <c r="U295" s="168"/>
      <c r="V295" s="169" t="e">
        <f>IF(C295="",NA(),MATCH($B295&amp;$C295,'Smelter Look-up'!$J:$J,0))</f>
        <v>#N/A</v>
      </c>
      <c r="X295" s="170">
        <f t="shared" ca="1" si="16"/>
        <v>0</v>
      </c>
      <c r="AB295" s="314" t="str">
        <f t="shared" si="18"/>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7"/>
        <v/>
      </c>
      <c r="T296" s="155" t="str">
        <f ca="1">IF(B296="","",IF(ISERROR(MATCH($J296,SorP!$B$1:$B$6226,0)),"",INDIRECT("'SorP'!$A$"&amp;MATCH($S296&amp;$J296,SorP!C:C,0))))</f>
        <v/>
      </c>
      <c r="U296" s="168"/>
      <c r="V296" s="169" t="e">
        <f>IF(C296="",NA(),MATCH($B296&amp;$C296,'Smelter Look-up'!$J:$J,0))</f>
        <v>#N/A</v>
      </c>
      <c r="X296" s="170">
        <f t="shared" ca="1" si="16"/>
        <v>0</v>
      </c>
      <c r="AB296" s="314" t="str">
        <f t="shared" si="18"/>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7"/>
        <v/>
      </c>
      <c r="T297" s="155" t="str">
        <f ca="1">IF(B297="","",IF(ISERROR(MATCH($J297,SorP!$B$1:$B$6226,0)),"",INDIRECT("'SorP'!$A$"&amp;MATCH($S297&amp;$J297,SorP!C:C,0))))</f>
        <v/>
      </c>
      <c r="U297" s="168"/>
      <c r="V297" s="169" t="e">
        <f>IF(C297="",NA(),MATCH($B297&amp;$C297,'Smelter Look-up'!$J:$J,0))</f>
        <v>#N/A</v>
      </c>
      <c r="X297" s="170">
        <f t="shared" ca="1" si="16"/>
        <v>0</v>
      </c>
      <c r="AB297" s="314" t="str">
        <f t="shared" si="18"/>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7"/>
        <v/>
      </c>
      <c r="T298" s="155" t="str">
        <f ca="1">IF(B298="","",IF(ISERROR(MATCH($J298,SorP!$B$1:$B$6226,0)),"",INDIRECT("'SorP'!$A$"&amp;MATCH($S298&amp;$J298,SorP!C:C,0))))</f>
        <v/>
      </c>
      <c r="U298" s="168"/>
      <c r="V298" s="169" t="e">
        <f>IF(C298="",NA(),MATCH($B298&amp;$C298,'Smelter Look-up'!$J:$J,0))</f>
        <v>#N/A</v>
      </c>
      <c r="X298" s="170">
        <f t="shared" ca="1" si="16"/>
        <v>0</v>
      </c>
      <c r="AB298" s="314" t="str">
        <f t="shared" si="18"/>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7"/>
        <v/>
      </c>
      <c r="T299" s="155" t="str">
        <f ca="1">IF(B299="","",IF(ISERROR(MATCH($J299,SorP!$B$1:$B$6226,0)),"",INDIRECT("'SorP'!$A$"&amp;MATCH($S299&amp;$J299,SorP!C:C,0))))</f>
        <v/>
      </c>
      <c r="U299" s="168"/>
      <c r="V299" s="169" t="e">
        <f>IF(C299="",NA(),MATCH($B299&amp;$C299,'Smelter Look-up'!$J:$J,0))</f>
        <v>#N/A</v>
      </c>
      <c r="X299" s="170">
        <f t="shared" ca="1" si="16"/>
        <v>0</v>
      </c>
      <c r="AB299" s="314" t="str">
        <f t="shared" si="18"/>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7"/>
        <v/>
      </c>
      <c r="T300" s="155" t="str">
        <f ca="1">IF(B300="","",IF(ISERROR(MATCH($J300,SorP!$B$1:$B$6226,0)),"",INDIRECT("'SorP'!$A$"&amp;MATCH($S300&amp;$J300,SorP!C:C,0))))</f>
        <v/>
      </c>
      <c r="U300" s="168"/>
      <c r="V300" s="169" t="e">
        <f>IF(C300="",NA(),MATCH($B300&amp;$C300,'Smelter Look-up'!$J:$J,0))</f>
        <v>#N/A</v>
      </c>
      <c r="X300" s="170">
        <f t="shared" ca="1" si="16"/>
        <v>0</v>
      </c>
      <c r="AB300" s="314" t="str">
        <f t="shared" si="18"/>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7"/>
        <v/>
      </c>
      <c r="T301" s="155" t="str">
        <f ca="1">IF(B301="","",IF(ISERROR(MATCH($J301,SorP!$B$1:$B$6226,0)),"",INDIRECT("'SorP'!$A$"&amp;MATCH($S301&amp;$J301,SorP!C:C,0))))</f>
        <v/>
      </c>
      <c r="U301" s="168"/>
      <c r="V301" s="169" t="e">
        <f>IF(C301="",NA(),MATCH($B301&amp;$C301,'Smelter Look-up'!$J:$J,0))</f>
        <v>#N/A</v>
      </c>
      <c r="X301" s="170">
        <f t="shared" ca="1" si="16"/>
        <v>0</v>
      </c>
      <c r="AB301" s="314" t="str">
        <f t="shared" si="18"/>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7"/>
        <v/>
      </c>
      <c r="T302" s="155" t="str">
        <f ca="1">IF(B302="","",IF(ISERROR(MATCH($J302,SorP!$B$1:$B$6226,0)),"",INDIRECT("'SorP'!$A$"&amp;MATCH($S302&amp;$J302,SorP!C:C,0))))</f>
        <v/>
      </c>
      <c r="U302" s="168"/>
      <c r="V302" s="169" t="e">
        <f>IF(C302="",NA(),MATCH($B302&amp;$C302,'Smelter Look-up'!$J:$J,0))</f>
        <v>#N/A</v>
      </c>
      <c r="X302" s="170">
        <f t="shared" ca="1" si="16"/>
        <v>0</v>
      </c>
      <c r="AB302" s="314" t="str">
        <f t="shared" si="18"/>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7"/>
        <v/>
      </c>
      <c r="T303" s="155" t="str">
        <f ca="1">IF(B303="","",IF(ISERROR(MATCH($J303,SorP!$B$1:$B$6226,0)),"",INDIRECT("'SorP'!$A$"&amp;MATCH($S303&amp;$J303,SorP!C:C,0))))</f>
        <v/>
      </c>
      <c r="U303" s="168"/>
      <c r="V303" s="169" t="e">
        <f>IF(C303="",NA(),MATCH($B303&amp;$C303,'Smelter Look-up'!$J:$J,0))</f>
        <v>#N/A</v>
      </c>
      <c r="X303" s="170">
        <f t="shared" ca="1" si="16"/>
        <v>0</v>
      </c>
      <c r="AB303" s="314" t="str">
        <f t="shared" si="18"/>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7"/>
        <v/>
      </c>
      <c r="T304" s="155" t="str">
        <f ca="1">IF(B304="","",IF(ISERROR(MATCH($J304,SorP!$B$1:$B$6226,0)),"",INDIRECT("'SorP'!$A$"&amp;MATCH($S304&amp;$J304,SorP!C:C,0))))</f>
        <v/>
      </c>
      <c r="U304" s="168"/>
      <c r="V304" s="169" t="e">
        <f>IF(C304="",NA(),MATCH($B304&amp;$C304,'Smelter Look-up'!$J:$J,0))</f>
        <v>#N/A</v>
      </c>
      <c r="X304" s="170">
        <f t="shared" ca="1" si="16"/>
        <v>0</v>
      </c>
      <c r="AB304" s="314" t="str">
        <f t="shared" si="18"/>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7"/>
        <v/>
      </c>
      <c r="T305" s="155" t="str">
        <f ca="1">IF(B305="","",IF(ISERROR(MATCH($J305,SorP!$B$1:$B$6226,0)),"",INDIRECT("'SorP'!$A$"&amp;MATCH($S305&amp;$J305,SorP!C:C,0))))</f>
        <v/>
      </c>
      <c r="U305" s="168"/>
      <c r="V305" s="169" t="e">
        <f>IF(C305="",NA(),MATCH($B305&amp;$C305,'Smelter Look-up'!$J:$J,0))</f>
        <v>#N/A</v>
      </c>
      <c r="X305" s="170">
        <f t="shared" ca="1" si="16"/>
        <v>0</v>
      </c>
      <c r="AB305" s="314" t="str">
        <f t="shared" si="18"/>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7"/>
        <v/>
      </c>
      <c r="T306" s="155" t="str">
        <f ca="1">IF(B306="","",IF(ISERROR(MATCH($J306,SorP!$B$1:$B$6226,0)),"",INDIRECT("'SorP'!$A$"&amp;MATCH($S306&amp;$J306,SorP!C:C,0))))</f>
        <v/>
      </c>
      <c r="U306" s="168"/>
      <c r="V306" s="169" t="e">
        <f>IF(C306="",NA(),MATCH($B306&amp;$C306,'Smelter Look-up'!$J:$J,0))</f>
        <v>#N/A</v>
      </c>
      <c r="X306" s="170">
        <f t="shared" ca="1" si="16"/>
        <v>0</v>
      </c>
      <c r="AB306" s="314" t="str">
        <f t="shared" si="18"/>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7"/>
        <v/>
      </c>
      <c r="T307" s="155" t="str">
        <f ca="1">IF(B307="","",IF(ISERROR(MATCH($J307,SorP!$B$1:$B$6226,0)),"",INDIRECT("'SorP'!$A$"&amp;MATCH($S307&amp;$J307,SorP!C:C,0))))</f>
        <v/>
      </c>
      <c r="U307" s="168"/>
      <c r="V307" s="169" t="e">
        <f>IF(C307="",NA(),MATCH($B307&amp;$C307,'Smelter Look-up'!$J:$J,0))</f>
        <v>#N/A</v>
      </c>
      <c r="X307" s="170">
        <f t="shared" ca="1" si="16"/>
        <v>0</v>
      </c>
      <c r="AB307" s="314" t="str">
        <f t="shared" si="18"/>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7"/>
        <v/>
      </c>
      <c r="T308" s="155" t="str">
        <f ca="1">IF(B308="","",IF(ISERROR(MATCH($J308,SorP!$B$1:$B$6226,0)),"",INDIRECT("'SorP'!$A$"&amp;MATCH($S308&amp;$J308,SorP!C:C,0))))</f>
        <v/>
      </c>
      <c r="U308" s="168"/>
      <c r="V308" s="169" t="e">
        <f>IF(C308="",NA(),MATCH($B308&amp;$C308,'Smelter Look-up'!$J:$J,0))</f>
        <v>#N/A</v>
      </c>
      <c r="X308" s="170">
        <f t="shared" ca="1" si="16"/>
        <v>0</v>
      </c>
      <c r="AB308" s="314" t="str">
        <f t="shared" si="18"/>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7"/>
        <v/>
      </c>
      <c r="T309" s="155" t="str">
        <f ca="1">IF(B309="","",IF(ISERROR(MATCH($J309,SorP!$B$1:$B$6226,0)),"",INDIRECT("'SorP'!$A$"&amp;MATCH($S309&amp;$J309,SorP!C:C,0))))</f>
        <v/>
      </c>
      <c r="U309" s="168"/>
      <c r="V309" s="169" t="e">
        <f>IF(C309="",NA(),MATCH($B309&amp;$C309,'Smelter Look-up'!$J:$J,0))</f>
        <v>#N/A</v>
      </c>
      <c r="X309" s="170">
        <f t="shared" ca="1" si="16"/>
        <v>0</v>
      </c>
      <c r="AB309" s="314" t="str">
        <f t="shared" si="18"/>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7"/>
        <v/>
      </c>
      <c r="T310" s="155" t="str">
        <f ca="1">IF(B310="","",IF(ISERROR(MATCH($J310,SorP!$B$1:$B$6226,0)),"",INDIRECT("'SorP'!$A$"&amp;MATCH($S310&amp;$J310,SorP!C:C,0))))</f>
        <v/>
      </c>
      <c r="U310" s="168"/>
      <c r="V310" s="169" t="e">
        <f>IF(C310="",NA(),MATCH($B310&amp;$C310,'Smelter Look-up'!$J:$J,0))</f>
        <v>#N/A</v>
      </c>
      <c r="X310" s="170">
        <f t="shared" ca="1" si="16"/>
        <v>0</v>
      </c>
      <c r="AB310" s="314" t="str">
        <f t="shared" si="18"/>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7"/>
        <v/>
      </c>
      <c r="T311" s="155" t="str">
        <f ca="1">IF(B311="","",IF(ISERROR(MATCH($J311,SorP!$B$1:$B$6226,0)),"",INDIRECT("'SorP'!$A$"&amp;MATCH($S311&amp;$J311,SorP!C:C,0))))</f>
        <v/>
      </c>
      <c r="U311" s="168"/>
      <c r="V311" s="169" t="e">
        <f>IF(C311="",NA(),MATCH($B311&amp;$C311,'Smelter Look-up'!$J:$J,0))</f>
        <v>#N/A</v>
      </c>
      <c r="X311" s="170">
        <f t="shared" ca="1" si="16"/>
        <v>0</v>
      </c>
      <c r="AB311" s="314" t="str">
        <f t="shared" si="18"/>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7"/>
        <v/>
      </c>
      <c r="T312" s="155" t="str">
        <f ca="1">IF(B312="","",IF(ISERROR(MATCH($J312,SorP!$B$1:$B$6226,0)),"",INDIRECT("'SorP'!$A$"&amp;MATCH($S312&amp;$J312,SorP!C:C,0))))</f>
        <v/>
      </c>
      <c r="U312" s="168"/>
      <c r="V312" s="169" t="e">
        <f>IF(C312="",NA(),MATCH($B312&amp;$C312,'Smelter Look-up'!$J:$J,0))</f>
        <v>#N/A</v>
      </c>
      <c r="X312" s="170">
        <f t="shared" ca="1" si="16"/>
        <v>0</v>
      </c>
      <c r="AB312" s="314" t="str">
        <f t="shared" si="18"/>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7"/>
        <v/>
      </c>
      <c r="T313" s="155" t="str">
        <f ca="1">IF(B313="","",IF(ISERROR(MATCH($J313,SorP!$B$1:$B$6226,0)),"",INDIRECT("'SorP'!$A$"&amp;MATCH($S313&amp;$J313,SorP!C:C,0))))</f>
        <v/>
      </c>
      <c r="U313" s="168"/>
      <c r="V313" s="169" t="e">
        <f>IF(C313="",NA(),MATCH($B313&amp;$C313,'Smelter Look-up'!$J:$J,0))</f>
        <v>#N/A</v>
      </c>
      <c r="X313" s="170">
        <f t="shared" ca="1" si="16"/>
        <v>0</v>
      </c>
      <c r="AB313" s="314" t="str">
        <f t="shared" si="18"/>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7"/>
        <v/>
      </c>
      <c r="T314" s="155" t="str">
        <f ca="1">IF(B314="","",IF(ISERROR(MATCH($J314,SorP!$B$1:$B$6226,0)),"",INDIRECT("'SorP'!$A$"&amp;MATCH($S314&amp;$J314,SorP!C:C,0))))</f>
        <v/>
      </c>
      <c r="U314" s="168"/>
      <c r="V314" s="169" t="e">
        <f>IF(C314="",NA(),MATCH($B314&amp;$C314,'Smelter Look-up'!$J:$J,0))</f>
        <v>#N/A</v>
      </c>
      <c r="X314" s="170">
        <f t="shared" ca="1" si="16"/>
        <v>0</v>
      </c>
      <c r="AB314" s="314" t="str">
        <f t="shared" si="18"/>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7"/>
        <v/>
      </c>
      <c r="T315" s="155" t="str">
        <f ca="1">IF(B315="","",IF(ISERROR(MATCH($J315,SorP!$B$1:$B$6226,0)),"",INDIRECT("'SorP'!$A$"&amp;MATCH($S315&amp;$J315,SorP!C:C,0))))</f>
        <v/>
      </c>
      <c r="U315" s="168"/>
      <c r="V315" s="169" t="e">
        <f>IF(C315="",NA(),MATCH($B315&amp;$C315,'Smelter Look-up'!$J:$J,0))</f>
        <v>#N/A</v>
      </c>
      <c r="X315" s="170">
        <f t="shared" ca="1" si="16"/>
        <v>0</v>
      </c>
      <c r="AB315" s="314" t="str">
        <f t="shared" si="18"/>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7"/>
        <v/>
      </c>
      <c r="T316" s="155" t="str">
        <f ca="1">IF(B316="","",IF(ISERROR(MATCH($J316,SorP!$B$1:$B$6226,0)),"",INDIRECT("'SorP'!$A$"&amp;MATCH($S316&amp;$J316,SorP!C:C,0))))</f>
        <v/>
      </c>
      <c r="U316" s="168"/>
      <c r="V316" s="169" t="e">
        <f>IF(C316="",NA(),MATCH($B316&amp;$C316,'Smelter Look-up'!$J:$J,0))</f>
        <v>#N/A</v>
      </c>
      <c r="X316" s="170">
        <f t="shared" ca="1" si="16"/>
        <v>0</v>
      </c>
      <c r="AB316" s="314" t="str">
        <f t="shared" si="18"/>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7"/>
        <v/>
      </c>
      <c r="T317" s="155" t="str">
        <f ca="1">IF(B317="","",IF(ISERROR(MATCH($J317,SorP!$B$1:$B$6226,0)),"",INDIRECT("'SorP'!$A$"&amp;MATCH($S317&amp;$J317,SorP!C:C,0))))</f>
        <v/>
      </c>
      <c r="U317" s="168"/>
      <c r="V317" s="169" t="e">
        <f>IF(C317="",NA(),MATCH($B317&amp;$C317,'Smelter Look-up'!$J:$J,0))</f>
        <v>#N/A</v>
      </c>
      <c r="X317" s="170">
        <f t="shared" ca="1" si="16"/>
        <v>0</v>
      </c>
      <c r="AB317" s="314" t="str">
        <f t="shared" si="18"/>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7"/>
        <v/>
      </c>
      <c r="T318" s="155" t="str">
        <f ca="1">IF(B318="","",IF(ISERROR(MATCH($J318,SorP!$B$1:$B$6226,0)),"",INDIRECT("'SorP'!$A$"&amp;MATCH($S318&amp;$J318,SorP!C:C,0))))</f>
        <v/>
      </c>
      <c r="U318" s="168"/>
      <c r="V318" s="169" t="e">
        <f>IF(C318="",NA(),MATCH($B318&amp;$C318,'Smelter Look-up'!$J:$J,0))</f>
        <v>#N/A</v>
      </c>
      <c r="X318" s="170">
        <f t="shared" ca="1" si="16"/>
        <v>0</v>
      </c>
      <c r="AB318" s="314" t="str">
        <f t="shared" si="18"/>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7"/>
        <v/>
      </c>
      <c r="T319" s="155" t="str">
        <f ca="1">IF(B319="","",IF(ISERROR(MATCH($J319,SorP!$B$1:$B$6226,0)),"",INDIRECT("'SorP'!$A$"&amp;MATCH($S319&amp;$J319,SorP!C:C,0))))</f>
        <v/>
      </c>
      <c r="U319" s="168"/>
      <c r="V319" s="169" t="e">
        <f>IF(C319="",NA(),MATCH($B319&amp;$C319,'Smelter Look-up'!$J:$J,0))</f>
        <v>#N/A</v>
      </c>
      <c r="X319" s="170">
        <f t="shared" ref="X319:X382" ca="1" si="19">IF(AND(C319="Smelter not listed",OR(LEN(D319)=0,LEN(E319)=0)),1,0)</f>
        <v>0</v>
      </c>
      <c r="AB319" s="314" t="str">
        <f t="shared" si="18"/>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20">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9"/>
        <v>0</v>
      </c>
      <c r="AB320" s="314" t="str">
        <f t="shared" si="18"/>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20"/>
        <v/>
      </c>
      <c r="T321" s="155" t="str">
        <f ca="1">IF(B321="","",IF(ISERROR(MATCH($J321,SorP!$B$1:$B$6226,0)),"",INDIRECT("'SorP'!$A$"&amp;MATCH($S321&amp;$J321,SorP!C:C,0))))</f>
        <v/>
      </c>
      <c r="U321" s="168"/>
      <c r="V321" s="169" t="e">
        <f>IF(C321="",NA(),MATCH($B321&amp;$C321,'Smelter Look-up'!$J:$J,0))</f>
        <v>#N/A</v>
      </c>
      <c r="X321" s="170">
        <f t="shared" ca="1" si="19"/>
        <v>0</v>
      </c>
      <c r="AB321" s="314" t="str">
        <f t="shared" si="18"/>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20"/>
        <v/>
      </c>
      <c r="T322" s="155" t="str">
        <f ca="1">IF(B322="","",IF(ISERROR(MATCH($J322,SorP!$B$1:$B$6226,0)),"",INDIRECT("'SorP'!$A$"&amp;MATCH($S322&amp;$J322,SorP!C:C,0))))</f>
        <v/>
      </c>
      <c r="U322" s="168"/>
      <c r="V322" s="169" t="e">
        <f>IF(C322="",NA(),MATCH($B322&amp;$C322,'Smelter Look-up'!$J:$J,0))</f>
        <v>#N/A</v>
      </c>
      <c r="X322" s="170">
        <f t="shared" ca="1" si="19"/>
        <v>0</v>
      </c>
      <c r="AB322" s="314" t="str">
        <f t="shared" si="18"/>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20"/>
        <v/>
      </c>
      <c r="T323" s="155" t="str">
        <f ca="1">IF(B323="","",IF(ISERROR(MATCH($J323,SorP!$B$1:$B$6226,0)),"",INDIRECT("'SorP'!$A$"&amp;MATCH($S323&amp;$J323,SorP!C:C,0))))</f>
        <v/>
      </c>
      <c r="U323" s="168"/>
      <c r="V323" s="169" t="e">
        <f>IF(C323="",NA(),MATCH($B323&amp;$C323,'Smelter Look-up'!$J:$J,0))</f>
        <v>#N/A</v>
      </c>
      <c r="X323" s="170">
        <f t="shared" ca="1" si="19"/>
        <v>0</v>
      </c>
      <c r="AB323" s="314" t="str">
        <f t="shared" si="18"/>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20"/>
        <v/>
      </c>
      <c r="T324" s="155" t="str">
        <f ca="1">IF(B324="","",IF(ISERROR(MATCH($J324,SorP!$B$1:$B$6226,0)),"",INDIRECT("'SorP'!$A$"&amp;MATCH($S324&amp;$J324,SorP!C:C,0))))</f>
        <v/>
      </c>
      <c r="U324" s="168"/>
      <c r="V324" s="169" t="e">
        <f>IF(C324="",NA(),MATCH($B324&amp;$C324,'Smelter Look-up'!$J:$J,0))</f>
        <v>#N/A</v>
      </c>
      <c r="X324" s="170">
        <f t="shared" ca="1" si="19"/>
        <v>0</v>
      </c>
      <c r="AB324" s="314" t="str">
        <f t="shared" si="18"/>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20"/>
        <v/>
      </c>
      <c r="T325" s="155" t="str">
        <f ca="1">IF(B325="","",IF(ISERROR(MATCH($J325,SorP!$B$1:$B$6226,0)),"",INDIRECT("'SorP'!$A$"&amp;MATCH($S325&amp;$J325,SorP!C:C,0))))</f>
        <v/>
      </c>
      <c r="U325" s="168"/>
      <c r="V325" s="169" t="e">
        <f>IF(C325="",NA(),MATCH($B325&amp;$C325,'Smelter Look-up'!$J:$J,0))</f>
        <v>#N/A</v>
      </c>
      <c r="X325" s="170">
        <f t="shared" ca="1" si="19"/>
        <v>0</v>
      </c>
      <c r="AB325" s="314" t="str">
        <f t="shared" si="18"/>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20"/>
        <v/>
      </c>
      <c r="T326" s="155" t="str">
        <f ca="1">IF(B326="","",IF(ISERROR(MATCH($J326,SorP!$B$1:$B$6226,0)),"",INDIRECT("'SorP'!$A$"&amp;MATCH($S326&amp;$J326,SorP!C:C,0))))</f>
        <v/>
      </c>
      <c r="U326" s="168"/>
      <c r="V326" s="169" t="e">
        <f>IF(C326="",NA(),MATCH($B326&amp;$C326,'Smelter Look-up'!$J:$J,0))</f>
        <v>#N/A</v>
      </c>
      <c r="X326" s="170">
        <f t="shared" ca="1" si="19"/>
        <v>0</v>
      </c>
      <c r="AB326" s="314" t="str">
        <f t="shared" ref="AB326:AB389" si="21">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20"/>
        <v/>
      </c>
      <c r="T327" s="155" t="str">
        <f ca="1">IF(B327="","",IF(ISERROR(MATCH($J327,SorP!$B$1:$B$6226,0)),"",INDIRECT("'SorP'!$A$"&amp;MATCH($S327&amp;$J327,SorP!C:C,0))))</f>
        <v/>
      </c>
      <c r="U327" s="168"/>
      <c r="V327" s="169" t="e">
        <f>IF(C327="",NA(),MATCH($B327&amp;$C327,'Smelter Look-up'!$J:$J,0))</f>
        <v>#N/A</v>
      </c>
      <c r="X327" s="170">
        <f t="shared" ca="1" si="19"/>
        <v>0</v>
      </c>
      <c r="AB327" s="314" t="str">
        <f t="shared" si="21"/>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20"/>
        <v/>
      </c>
      <c r="T328" s="155" t="str">
        <f ca="1">IF(B328="","",IF(ISERROR(MATCH($J328,SorP!$B$1:$B$6226,0)),"",INDIRECT("'SorP'!$A$"&amp;MATCH($S328&amp;$J328,SorP!C:C,0))))</f>
        <v/>
      </c>
      <c r="U328" s="168"/>
      <c r="V328" s="169" t="e">
        <f>IF(C328="",NA(),MATCH($B328&amp;$C328,'Smelter Look-up'!$J:$J,0))</f>
        <v>#N/A</v>
      </c>
      <c r="X328" s="170">
        <f t="shared" ca="1" si="19"/>
        <v>0</v>
      </c>
      <c r="AB328" s="314" t="str">
        <f t="shared" si="21"/>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20"/>
        <v/>
      </c>
      <c r="T329" s="155" t="str">
        <f ca="1">IF(B329="","",IF(ISERROR(MATCH($J329,SorP!$B$1:$B$6226,0)),"",INDIRECT("'SorP'!$A$"&amp;MATCH($S329&amp;$J329,SorP!C:C,0))))</f>
        <v/>
      </c>
      <c r="U329" s="168"/>
      <c r="V329" s="169" t="e">
        <f>IF(C329="",NA(),MATCH($B329&amp;$C329,'Smelter Look-up'!$J:$J,0))</f>
        <v>#N/A</v>
      </c>
      <c r="X329" s="170">
        <f t="shared" ca="1" si="19"/>
        <v>0</v>
      </c>
      <c r="AB329" s="314" t="str">
        <f t="shared" si="21"/>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20"/>
        <v/>
      </c>
      <c r="T330" s="155" t="str">
        <f ca="1">IF(B330="","",IF(ISERROR(MATCH($J330,SorP!$B$1:$B$6226,0)),"",INDIRECT("'SorP'!$A$"&amp;MATCH($S330&amp;$J330,SorP!C:C,0))))</f>
        <v/>
      </c>
      <c r="U330" s="168"/>
      <c r="V330" s="169" t="e">
        <f>IF(C330="",NA(),MATCH($B330&amp;$C330,'Smelter Look-up'!$J:$J,0))</f>
        <v>#N/A</v>
      </c>
      <c r="X330" s="170">
        <f t="shared" ca="1" si="19"/>
        <v>0</v>
      </c>
      <c r="AB330" s="314" t="str">
        <f t="shared" si="21"/>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20"/>
        <v/>
      </c>
      <c r="T331" s="155" t="str">
        <f ca="1">IF(B331="","",IF(ISERROR(MATCH($J331,SorP!$B$1:$B$6226,0)),"",INDIRECT("'SorP'!$A$"&amp;MATCH($S331&amp;$J331,SorP!C:C,0))))</f>
        <v/>
      </c>
      <c r="U331" s="168"/>
      <c r="V331" s="169" t="e">
        <f>IF(C331="",NA(),MATCH($B331&amp;$C331,'Smelter Look-up'!$J:$J,0))</f>
        <v>#N/A</v>
      </c>
      <c r="X331" s="170">
        <f t="shared" ca="1" si="19"/>
        <v>0</v>
      </c>
      <c r="AB331" s="314" t="str">
        <f t="shared" si="21"/>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20"/>
        <v/>
      </c>
      <c r="T332" s="155" t="str">
        <f ca="1">IF(B332="","",IF(ISERROR(MATCH($J332,SorP!$B$1:$B$6226,0)),"",INDIRECT("'SorP'!$A$"&amp;MATCH($S332&amp;$J332,SorP!C:C,0))))</f>
        <v/>
      </c>
      <c r="U332" s="168"/>
      <c r="V332" s="169" t="e">
        <f>IF(C332="",NA(),MATCH($B332&amp;$C332,'Smelter Look-up'!$J:$J,0))</f>
        <v>#N/A</v>
      </c>
      <c r="X332" s="170">
        <f t="shared" ca="1" si="19"/>
        <v>0</v>
      </c>
      <c r="AB332" s="314" t="str">
        <f t="shared" si="21"/>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20"/>
        <v/>
      </c>
      <c r="T333" s="155" t="str">
        <f ca="1">IF(B333="","",IF(ISERROR(MATCH($J333,SorP!$B$1:$B$6226,0)),"",INDIRECT("'SorP'!$A$"&amp;MATCH($S333&amp;$J333,SorP!C:C,0))))</f>
        <v/>
      </c>
      <c r="U333" s="168"/>
      <c r="V333" s="169" t="e">
        <f>IF(C333="",NA(),MATCH($B333&amp;$C333,'Smelter Look-up'!$J:$J,0))</f>
        <v>#N/A</v>
      </c>
      <c r="X333" s="170">
        <f t="shared" ca="1" si="19"/>
        <v>0</v>
      </c>
      <c r="AB333" s="314" t="str">
        <f t="shared" si="21"/>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20"/>
        <v/>
      </c>
      <c r="T334" s="155" t="str">
        <f ca="1">IF(B334="","",IF(ISERROR(MATCH($J334,SorP!$B$1:$B$6226,0)),"",INDIRECT("'SorP'!$A$"&amp;MATCH($S334&amp;$J334,SorP!C:C,0))))</f>
        <v/>
      </c>
      <c r="U334" s="168"/>
      <c r="V334" s="169" t="e">
        <f>IF(C334="",NA(),MATCH($B334&amp;$C334,'Smelter Look-up'!$J:$J,0))</f>
        <v>#N/A</v>
      </c>
      <c r="X334" s="170">
        <f t="shared" ca="1" si="19"/>
        <v>0</v>
      </c>
      <c r="AB334" s="314" t="str">
        <f t="shared" si="21"/>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20"/>
        <v/>
      </c>
      <c r="T335" s="155" t="str">
        <f ca="1">IF(B335="","",IF(ISERROR(MATCH($J335,SorP!$B$1:$B$6226,0)),"",INDIRECT("'SorP'!$A$"&amp;MATCH($S335&amp;$J335,SorP!C:C,0))))</f>
        <v/>
      </c>
      <c r="U335" s="168"/>
      <c r="V335" s="169" t="e">
        <f>IF(C335="",NA(),MATCH($B335&amp;$C335,'Smelter Look-up'!$J:$J,0))</f>
        <v>#N/A</v>
      </c>
      <c r="X335" s="170">
        <f t="shared" ca="1" si="19"/>
        <v>0</v>
      </c>
      <c r="AB335" s="314" t="str">
        <f t="shared" si="21"/>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20"/>
        <v/>
      </c>
      <c r="T336" s="155" t="str">
        <f ca="1">IF(B336="","",IF(ISERROR(MATCH($J336,SorP!$B$1:$B$6226,0)),"",INDIRECT("'SorP'!$A$"&amp;MATCH($S336&amp;$J336,SorP!C:C,0))))</f>
        <v/>
      </c>
      <c r="U336" s="168"/>
      <c r="V336" s="169" t="e">
        <f>IF(C336="",NA(),MATCH($B336&amp;$C336,'Smelter Look-up'!$J:$J,0))</f>
        <v>#N/A</v>
      </c>
      <c r="X336" s="170">
        <f t="shared" ca="1" si="19"/>
        <v>0</v>
      </c>
      <c r="AB336" s="314" t="str">
        <f t="shared" si="21"/>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20"/>
        <v/>
      </c>
      <c r="T337" s="155" t="str">
        <f ca="1">IF(B337="","",IF(ISERROR(MATCH($J337,SorP!$B$1:$B$6226,0)),"",INDIRECT("'SorP'!$A$"&amp;MATCH($S337&amp;$J337,SorP!C:C,0))))</f>
        <v/>
      </c>
      <c r="U337" s="168"/>
      <c r="V337" s="169" t="e">
        <f>IF(C337="",NA(),MATCH($B337&amp;$C337,'Smelter Look-up'!$J:$J,0))</f>
        <v>#N/A</v>
      </c>
      <c r="X337" s="170">
        <f t="shared" ca="1" si="19"/>
        <v>0</v>
      </c>
      <c r="AB337" s="314" t="str">
        <f t="shared" si="21"/>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20"/>
        <v/>
      </c>
      <c r="T338" s="155" t="str">
        <f ca="1">IF(B338="","",IF(ISERROR(MATCH($J338,SorP!$B$1:$B$6226,0)),"",INDIRECT("'SorP'!$A$"&amp;MATCH($S338&amp;$J338,SorP!C:C,0))))</f>
        <v/>
      </c>
      <c r="U338" s="168"/>
      <c r="V338" s="169" t="e">
        <f>IF(C338="",NA(),MATCH($B338&amp;$C338,'Smelter Look-up'!$J:$J,0))</f>
        <v>#N/A</v>
      </c>
      <c r="X338" s="170">
        <f t="shared" ca="1" si="19"/>
        <v>0</v>
      </c>
      <c r="AB338" s="314" t="str">
        <f t="shared" si="21"/>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20"/>
        <v/>
      </c>
      <c r="T339" s="155" t="str">
        <f ca="1">IF(B339="","",IF(ISERROR(MATCH($J339,SorP!$B$1:$B$6226,0)),"",INDIRECT("'SorP'!$A$"&amp;MATCH($S339&amp;$J339,SorP!C:C,0))))</f>
        <v/>
      </c>
      <c r="U339" s="168"/>
      <c r="V339" s="169" t="e">
        <f>IF(C339="",NA(),MATCH($B339&amp;$C339,'Smelter Look-up'!$J:$J,0))</f>
        <v>#N/A</v>
      </c>
      <c r="X339" s="170">
        <f t="shared" ca="1" si="19"/>
        <v>0</v>
      </c>
      <c r="AB339" s="314" t="str">
        <f t="shared" si="21"/>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20"/>
        <v/>
      </c>
      <c r="T340" s="155" t="str">
        <f ca="1">IF(B340="","",IF(ISERROR(MATCH($J340,SorP!$B$1:$B$6226,0)),"",INDIRECT("'SorP'!$A$"&amp;MATCH($S340&amp;$J340,SorP!C:C,0))))</f>
        <v/>
      </c>
      <c r="U340" s="168"/>
      <c r="V340" s="169" t="e">
        <f>IF(C340="",NA(),MATCH($B340&amp;$C340,'Smelter Look-up'!$J:$J,0))</f>
        <v>#N/A</v>
      </c>
      <c r="X340" s="170">
        <f t="shared" ca="1" si="19"/>
        <v>0</v>
      </c>
      <c r="AB340" s="314" t="str">
        <f t="shared" si="21"/>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20"/>
        <v/>
      </c>
      <c r="T341" s="155" t="str">
        <f ca="1">IF(B341="","",IF(ISERROR(MATCH($J341,SorP!$B$1:$B$6226,0)),"",INDIRECT("'SorP'!$A$"&amp;MATCH($S341&amp;$J341,SorP!C:C,0))))</f>
        <v/>
      </c>
      <c r="U341" s="168"/>
      <c r="V341" s="169" t="e">
        <f>IF(C341="",NA(),MATCH($B341&amp;$C341,'Smelter Look-up'!$J:$J,0))</f>
        <v>#N/A</v>
      </c>
      <c r="X341" s="170">
        <f t="shared" ca="1" si="19"/>
        <v>0</v>
      </c>
      <c r="AB341" s="314" t="str">
        <f t="shared" si="21"/>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20"/>
        <v/>
      </c>
      <c r="T342" s="155" t="str">
        <f ca="1">IF(B342="","",IF(ISERROR(MATCH($J342,SorP!$B$1:$B$6226,0)),"",INDIRECT("'SorP'!$A$"&amp;MATCH($S342&amp;$J342,SorP!C:C,0))))</f>
        <v/>
      </c>
      <c r="U342" s="168"/>
      <c r="V342" s="169" t="e">
        <f>IF(C342="",NA(),MATCH($B342&amp;$C342,'Smelter Look-up'!$J:$J,0))</f>
        <v>#N/A</v>
      </c>
      <c r="X342" s="170">
        <f t="shared" ca="1" si="19"/>
        <v>0</v>
      </c>
      <c r="AB342" s="314" t="str">
        <f t="shared" si="21"/>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20"/>
        <v/>
      </c>
      <c r="T343" s="155" t="str">
        <f ca="1">IF(B343="","",IF(ISERROR(MATCH($J343,SorP!$B$1:$B$6226,0)),"",INDIRECT("'SorP'!$A$"&amp;MATCH($S343&amp;$J343,SorP!C:C,0))))</f>
        <v/>
      </c>
      <c r="U343" s="168"/>
      <c r="V343" s="169" t="e">
        <f>IF(C343="",NA(),MATCH($B343&amp;$C343,'Smelter Look-up'!$J:$J,0))</f>
        <v>#N/A</v>
      </c>
      <c r="X343" s="170">
        <f t="shared" ca="1" si="19"/>
        <v>0</v>
      </c>
      <c r="AB343" s="314" t="str">
        <f t="shared" si="21"/>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20"/>
        <v/>
      </c>
      <c r="T344" s="155" t="str">
        <f ca="1">IF(B344="","",IF(ISERROR(MATCH($J344,SorP!$B$1:$B$6226,0)),"",INDIRECT("'SorP'!$A$"&amp;MATCH($S344&amp;$J344,SorP!C:C,0))))</f>
        <v/>
      </c>
      <c r="U344" s="168"/>
      <c r="V344" s="169" t="e">
        <f>IF(C344="",NA(),MATCH($B344&amp;$C344,'Smelter Look-up'!$J:$J,0))</f>
        <v>#N/A</v>
      </c>
      <c r="X344" s="170">
        <f t="shared" ca="1" si="19"/>
        <v>0</v>
      </c>
      <c r="AB344" s="314" t="str">
        <f t="shared" si="21"/>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20"/>
        <v/>
      </c>
      <c r="T345" s="155" t="str">
        <f ca="1">IF(B345="","",IF(ISERROR(MATCH($J345,SorP!$B$1:$B$6226,0)),"",INDIRECT("'SorP'!$A$"&amp;MATCH($S345&amp;$J345,SorP!C:C,0))))</f>
        <v/>
      </c>
      <c r="U345" s="168"/>
      <c r="V345" s="169" t="e">
        <f>IF(C345="",NA(),MATCH($B345&amp;$C345,'Smelter Look-up'!$J:$J,0))</f>
        <v>#N/A</v>
      </c>
      <c r="X345" s="170">
        <f t="shared" ca="1" si="19"/>
        <v>0</v>
      </c>
      <c r="AB345" s="314" t="str">
        <f t="shared" si="21"/>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20"/>
        <v/>
      </c>
      <c r="T346" s="155" t="str">
        <f ca="1">IF(B346="","",IF(ISERROR(MATCH($J346,SorP!$B$1:$B$6226,0)),"",INDIRECT("'SorP'!$A$"&amp;MATCH($S346&amp;$J346,SorP!C:C,0))))</f>
        <v/>
      </c>
      <c r="U346" s="168"/>
      <c r="V346" s="169" t="e">
        <f>IF(C346="",NA(),MATCH($B346&amp;$C346,'Smelter Look-up'!$J:$J,0))</f>
        <v>#N/A</v>
      </c>
      <c r="X346" s="170">
        <f t="shared" ca="1" si="19"/>
        <v>0</v>
      </c>
      <c r="AB346" s="314" t="str">
        <f t="shared" si="21"/>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20"/>
        <v/>
      </c>
      <c r="T347" s="155" t="str">
        <f ca="1">IF(B347="","",IF(ISERROR(MATCH($J347,SorP!$B$1:$B$6226,0)),"",INDIRECT("'SorP'!$A$"&amp;MATCH($S347&amp;$J347,SorP!C:C,0))))</f>
        <v/>
      </c>
      <c r="U347" s="168"/>
      <c r="V347" s="169" t="e">
        <f>IF(C347="",NA(),MATCH($B347&amp;$C347,'Smelter Look-up'!$J:$J,0))</f>
        <v>#N/A</v>
      </c>
      <c r="X347" s="170">
        <f t="shared" ca="1" si="19"/>
        <v>0</v>
      </c>
      <c r="AB347" s="314" t="str">
        <f t="shared" si="21"/>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20"/>
        <v/>
      </c>
      <c r="T348" s="155" t="str">
        <f ca="1">IF(B348="","",IF(ISERROR(MATCH($J348,SorP!$B$1:$B$6226,0)),"",INDIRECT("'SorP'!$A$"&amp;MATCH($S348&amp;$J348,SorP!C:C,0))))</f>
        <v/>
      </c>
      <c r="U348" s="168"/>
      <c r="V348" s="169" t="e">
        <f>IF(C348="",NA(),MATCH($B348&amp;$C348,'Smelter Look-up'!$J:$J,0))</f>
        <v>#N/A</v>
      </c>
      <c r="X348" s="170">
        <f t="shared" ca="1" si="19"/>
        <v>0</v>
      </c>
      <c r="AB348" s="314" t="str">
        <f t="shared" si="21"/>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20"/>
        <v/>
      </c>
      <c r="T349" s="155" t="str">
        <f ca="1">IF(B349="","",IF(ISERROR(MATCH($J349,SorP!$B$1:$B$6226,0)),"",INDIRECT("'SorP'!$A$"&amp;MATCH($S349&amp;$J349,SorP!C:C,0))))</f>
        <v/>
      </c>
      <c r="U349" s="168"/>
      <c r="V349" s="169" t="e">
        <f>IF(C349="",NA(),MATCH($B349&amp;$C349,'Smelter Look-up'!$J:$J,0))</f>
        <v>#N/A</v>
      </c>
      <c r="X349" s="170">
        <f t="shared" ca="1" si="19"/>
        <v>0</v>
      </c>
      <c r="AB349" s="314" t="str">
        <f t="shared" si="21"/>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20"/>
        <v/>
      </c>
      <c r="T350" s="155" t="str">
        <f ca="1">IF(B350="","",IF(ISERROR(MATCH($J350,SorP!$B$1:$B$6226,0)),"",INDIRECT("'SorP'!$A$"&amp;MATCH($S350&amp;$J350,SorP!C:C,0))))</f>
        <v/>
      </c>
      <c r="U350" s="168"/>
      <c r="V350" s="169" t="e">
        <f>IF(C350="",NA(),MATCH($B350&amp;$C350,'Smelter Look-up'!$J:$J,0))</f>
        <v>#N/A</v>
      </c>
      <c r="X350" s="170">
        <f t="shared" ca="1" si="19"/>
        <v>0</v>
      </c>
      <c r="AB350" s="314" t="str">
        <f t="shared" si="21"/>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20"/>
        <v/>
      </c>
      <c r="T351" s="155" t="str">
        <f ca="1">IF(B351="","",IF(ISERROR(MATCH($J351,SorP!$B$1:$B$6226,0)),"",INDIRECT("'SorP'!$A$"&amp;MATCH($S351&amp;$J351,SorP!C:C,0))))</f>
        <v/>
      </c>
      <c r="U351" s="168"/>
      <c r="V351" s="169" t="e">
        <f>IF(C351="",NA(),MATCH($B351&amp;$C351,'Smelter Look-up'!$J:$J,0))</f>
        <v>#N/A</v>
      </c>
      <c r="X351" s="170">
        <f t="shared" ca="1" si="19"/>
        <v>0</v>
      </c>
      <c r="AB351" s="314" t="str">
        <f t="shared" si="21"/>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20"/>
        <v/>
      </c>
      <c r="T352" s="155" t="str">
        <f ca="1">IF(B352="","",IF(ISERROR(MATCH($J352,SorP!$B$1:$B$6226,0)),"",INDIRECT("'SorP'!$A$"&amp;MATCH($S352&amp;$J352,SorP!C:C,0))))</f>
        <v/>
      </c>
      <c r="U352" s="168"/>
      <c r="V352" s="169" t="e">
        <f>IF(C352="",NA(),MATCH($B352&amp;$C352,'Smelter Look-up'!$J:$J,0))</f>
        <v>#N/A</v>
      </c>
      <c r="X352" s="170">
        <f t="shared" ca="1" si="19"/>
        <v>0</v>
      </c>
      <c r="AB352" s="314" t="str">
        <f t="shared" si="21"/>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20"/>
        <v/>
      </c>
      <c r="T353" s="155" t="str">
        <f ca="1">IF(B353="","",IF(ISERROR(MATCH($J353,SorP!$B$1:$B$6226,0)),"",INDIRECT("'SorP'!$A$"&amp;MATCH($S353&amp;$J353,SorP!C:C,0))))</f>
        <v/>
      </c>
      <c r="U353" s="168"/>
      <c r="V353" s="169" t="e">
        <f>IF(C353="",NA(),MATCH($B353&amp;$C353,'Smelter Look-up'!$J:$J,0))</f>
        <v>#N/A</v>
      </c>
      <c r="X353" s="170">
        <f t="shared" ca="1" si="19"/>
        <v>0</v>
      </c>
      <c r="AB353" s="314" t="str">
        <f t="shared" si="21"/>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20"/>
        <v/>
      </c>
      <c r="T354" s="155" t="str">
        <f ca="1">IF(B354="","",IF(ISERROR(MATCH($J354,SorP!$B$1:$B$6226,0)),"",INDIRECT("'SorP'!$A$"&amp;MATCH($S354&amp;$J354,SorP!C:C,0))))</f>
        <v/>
      </c>
      <c r="U354" s="168"/>
      <c r="V354" s="169" t="e">
        <f>IF(C354="",NA(),MATCH($B354&amp;$C354,'Smelter Look-up'!$J:$J,0))</f>
        <v>#N/A</v>
      </c>
      <c r="X354" s="170">
        <f t="shared" ca="1" si="19"/>
        <v>0</v>
      </c>
      <c r="AB354" s="314" t="str">
        <f t="shared" si="21"/>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20"/>
        <v/>
      </c>
      <c r="T355" s="155" t="str">
        <f ca="1">IF(B355="","",IF(ISERROR(MATCH($J355,SorP!$B$1:$B$6226,0)),"",INDIRECT("'SorP'!$A$"&amp;MATCH($S355&amp;$J355,SorP!C:C,0))))</f>
        <v/>
      </c>
      <c r="U355" s="168"/>
      <c r="V355" s="169" t="e">
        <f>IF(C355="",NA(),MATCH($B355&amp;$C355,'Smelter Look-up'!$J:$J,0))</f>
        <v>#N/A</v>
      </c>
      <c r="X355" s="170">
        <f t="shared" ca="1" si="19"/>
        <v>0</v>
      </c>
      <c r="AB355" s="314" t="str">
        <f t="shared" si="21"/>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20"/>
        <v/>
      </c>
      <c r="T356" s="155" t="str">
        <f ca="1">IF(B356="","",IF(ISERROR(MATCH($J356,SorP!$B$1:$B$6226,0)),"",INDIRECT("'SorP'!$A$"&amp;MATCH($S356&amp;$J356,SorP!C:C,0))))</f>
        <v/>
      </c>
      <c r="U356" s="168"/>
      <c r="V356" s="169" t="e">
        <f>IF(C356="",NA(),MATCH($B356&amp;$C356,'Smelter Look-up'!$J:$J,0))</f>
        <v>#N/A</v>
      </c>
      <c r="X356" s="170">
        <f t="shared" ca="1" si="19"/>
        <v>0</v>
      </c>
      <c r="AB356" s="314" t="str">
        <f t="shared" si="21"/>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20"/>
        <v/>
      </c>
      <c r="T357" s="155" t="str">
        <f ca="1">IF(B357="","",IF(ISERROR(MATCH($J357,SorP!$B$1:$B$6226,0)),"",INDIRECT("'SorP'!$A$"&amp;MATCH($S357&amp;$J357,SorP!C:C,0))))</f>
        <v/>
      </c>
      <c r="U357" s="168"/>
      <c r="V357" s="169" t="e">
        <f>IF(C357="",NA(),MATCH($B357&amp;$C357,'Smelter Look-up'!$J:$J,0))</f>
        <v>#N/A</v>
      </c>
      <c r="X357" s="170">
        <f t="shared" ca="1" si="19"/>
        <v>0</v>
      </c>
      <c r="AB357" s="314" t="str">
        <f t="shared" si="21"/>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20"/>
        <v/>
      </c>
      <c r="T358" s="155" t="str">
        <f ca="1">IF(B358="","",IF(ISERROR(MATCH($J358,SorP!$B$1:$B$6226,0)),"",INDIRECT("'SorP'!$A$"&amp;MATCH($S358&amp;$J358,SorP!C:C,0))))</f>
        <v/>
      </c>
      <c r="U358" s="168"/>
      <c r="V358" s="169" t="e">
        <f>IF(C358="",NA(),MATCH($B358&amp;$C358,'Smelter Look-up'!$J:$J,0))</f>
        <v>#N/A</v>
      </c>
      <c r="X358" s="170">
        <f t="shared" ca="1" si="19"/>
        <v>0</v>
      </c>
      <c r="AB358" s="314" t="str">
        <f t="shared" si="21"/>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20"/>
        <v/>
      </c>
      <c r="T359" s="155" t="str">
        <f ca="1">IF(B359="","",IF(ISERROR(MATCH($J359,SorP!$B$1:$B$6226,0)),"",INDIRECT("'SorP'!$A$"&amp;MATCH($S359&amp;$J359,SorP!C:C,0))))</f>
        <v/>
      </c>
      <c r="U359" s="168"/>
      <c r="V359" s="169" t="e">
        <f>IF(C359="",NA(),MATCH($B359&amp;$C359,'Smelter Look-up'!$J:$J,0))</f>
        <v>#N/A</v>
      </c>
      <c r="X359" s="170">
        <f t="shared" ca="1" si="19"/>
        <v>0</v>
      </c>
      <c r="AB359" s="314" t="str">
        <f t="shared" si="21"/>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20"/>
        <v/>
      </c>
      <c r="T360" s="155" t="str">
        <f ca="1">IF(B360="","",IF(ISERROR(MATCH($J360,SorP!$B$1:$B$6226,0)),"",INDIRECT("'SorP'!$A$"&amp;MATCH($S360&amp;$J360,SorP!C:C,0))))</f>
        <v/>
      </c>
      <c r="U360" s="168"/>
      <c r="V360" s="169" t="e">
        <f>IF(C360="",NA(),MATCH($B360&amp;$C360,'Smelter Look-up'!$J:$J,0))</f>
        <v>#N/A</v>
      </c>
      <c r="X360" s="170">
        <f t="shared" ca="1" si="19"/>
        <v>0</v>
      </c>
      <c r="AB360" s="314" t="str">
        <f t="shared" si="21"/>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20"/>
        <v/>
      </c>
      <c r="T361" s="155" t="str">
        <f ca="1">IF(B361="","",IF(ISERROR(MATCH($J361,SorP!$B$1:$B$6226,0)),"",INDIRECT("'SorP'!$A$"&amp;MATCH($S361&amp;$J361,SorP!C:C,0))))</f>
        <v/>
      </c>
      <c r="U361" s="168"/>
      <c r="V361" s="169" t="e">
        <f>IF(C361="",NA(),MATCH($B361&amp;$C361,'Smelter Look-up'!$J:$J,0))</f>
        <v>#N/A</v>
      </c>
      <c r="X361" s="170">
        <f t="shared" ca="1" si="19"/>
        <v>0</v>
      </c>
      <c r="AB361" s="314" t="str">
        <f t="shared" si="21"/>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20"/>
        <v/>
      </c>
      <c r="T362" s="155" t="str">
        <f ca="1">IF(B362="","",IF(ISERROR(MATCH($J362,SorP!$B$1:$B$6226,0)),"",INDIRECT("'SorP'!$A$"&amp;MATCH($S362&amp;$J362,SorP!C:C,0))))</f>
        <v/>
      </c>
      <c r="U362" s="168"/>
      <c r="V362" s="169" t="e">
        <f>IF(C362="",NA(),MATCH($B362&amp;$C362,'Smelter Look-up'!$J:$J,0))</f>
        <v>#N/A</v>
      </c>
      <c r="X362" s="170">
        <f t="shared" ca="1" si="19"/>
        <v>0</v>
      </c>
      <c r="AB362" s="314" t="str">
        <f t="shared" si="21"/>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20"/>
        <v/>
      </c>
      <c r="T363" s="155" t="str">
        <f ca="1">IF(B363="","",IF(ISERROR(MATCH($J363,SorP!$B$1:$B$6226,0)),"",INDIRECT("'SorP'!$A$"&amp;MATCH($S363&amp;$J363,SorP!C:C,0))))</f>
        <v/>
      </c>
      <c r="U363" s="168"/>
      <c r="V363" s="169" t="e">
        <f>IF(C363="",NA(),MATCH($B363&amp;$C363,'Smelter Look-up'!$J:$J,0))</f>
        <v>#N/A</v>
      </c>
      <c r="X363" s="170">
        <f t="shared" ca="1" si="19"/>
        <v>0</v>
      </c>
      <c r="AB363" s="314" t="str">
        <f t="shared" si="21"/>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20"/>
        <v/>
      </c>
      <c r="T364" s="155" t="str">
        <f ca="1">IF(B364="","",IF(ISERROR(MATCH($J364,SorP!$B$1:$B$6226,0)),"",INDIRECT("'SorP'!$A$"&amp;MATCH($S364&amp;$J364,SorP!C:C,0))))</f>
        <v/>
      </c>
      <c r="U364" s="168"/>
      <c r="V364" s="169" t="e">
        <f>IF(C364="",NA(),MATCH($B364&amp;$C364,'Smelter Look-up'!$J:$J,0))</f>
        <v>#N/A</v>
      </c>
      <c r="X364" s="170">
        <f t="shared" ca="1" si="19"/>
        <v>0</v>
      </c>
      <c r="AB364" s="314" t="str">
        <f t="shared" si="21"/>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20"/>
        <v/>
      </c>
      <c r="T365" s="155" t="str">
        <f ca="1">IF(B365="","",IF(ISERROR(MATCH($J365,SorP!$B$1:$B$6226,0)),"",INDIRECT("'SorP'!$A$"&amp;MATCH($S365&amp;$J365,SorP!C:C,0))))</f>
        <v/>
      </c>
      <c r="U365" s="168"/>
      <c r="V365" s="169" t="e">
        <f>IF(C365="",NA(),MATCH($B365&amp;$C365,'Smelter Look-up'!$J:$J,0))</f>
        <v>#N/A</v>
      </c>
      <c r="X365" s="170">
        <f t="shared" ca="1" si="19"/>
        <v>0</v>
      </c>
      <c r="AB365" s="314" t="str">
        <f t="shared" si="21"/>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20"/>
        <v/>
      </c>
      <c r="T366" s="155" t="str">
        <f ca="1">IF(B366="","",IF(ISERROR(MATCH($J366,SorP!$B$1:$B$6226,0)),"",INDIRECT("'SorP'!$A$"&amp;MATCH($S366&amp;$J366,SorP!C:C,0))))</f>
        <v/>
      </c>
      <c r="U366" s="168"/>
      <c r="V366" s="169" t="e">
        <f>IF(C366="",NA(),MATCH($B366&amp;$C366,'Smelter Look-up'!$J:$J,0))</f>
        <v>#N/A</v>
      </c>
      <c r="X366" s="170">
        <f t="shared" ca="1" si="19"/>
        <v>0</v>
      </c>
      <c r="AB366" s="314" t="str">
        <f t="shared" si="21"/>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20"/>
        <v/>
      </c>
      <c r="T367" s="155" t="str">
        <f ca="1">IF(B367="","",IF(ISERROR(MATCH($J367,SorP!$B$1:$B$6226,0)),"",INDIRECT("'SorP'!$A$"&amp;MATCH($S367&amp;$J367,SorP!C:C,0))))</f>
        <v/>
      </c>
      <c r="U367" s="168"/>
      <c r="V367" s="169" t="e">
        <f>IF(C367="",NA(),MATCH($B367&amp;$C367,'Smelter Look-up'!$J:$J,0))</f>
        <v>#N/A</v>
      </c>
      <c r="X367" s="170">
        <f t="shared" ca="1" si="19"/>
        <v>0</v>
      </c>
      <c r="AB367" s="314" t="str">
        <f t="shared" si="21"/>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20"/>
        <v/>
      </c>
      <c r="T368" s="155" t="str">
        <f ca="1">IF(B368="","",IF(ISERROR(MATCH($J368,SorP!$B$1:$B$6226,0)),"",INDIRECT("'SorP'!$A$"&amp;MATCH($S368&amp;$J368,SorP!C:C,0))))</f>
        <v/>
      </c>
      <c r="U368" s="168"/>
      <c r="V368" s="169" t="e">
        <f>IF(C368="",NA(),MATCH($B368&amp;$C368,'Smelter Look-up'!$J:$J,0))</f>
        <v>#N/A</v>
      </c>
      <c r="X368" s="170">
        <f t="shared" ca="1" si="19"/>
        <v>0</v>
      </c>
      <c r="AB368" s="314" t="str">
        <f t="shared" si="21"/>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20"/>
        <v/>
      </c>
      <c r="T369" s="155" t="str">
        <f ca="1">IF(B369="","",IF(ISERROR(MATCH($J369,SorP!$B$1:$B$6226,0)),"",INDIRECT("'SorP'!$A$"&amp;MATCH($S369&amp;$J369,SorP!C:C,0))))</f>
        <v/>
      </c>
      <c r="U369" s="168"/>
      <c r="V369" s="169" t="e">
        <f>IF(C369="",NA(),MATCH($B369&amp;$C369,'Smelter Look-up'!$J:$J,0))</f>
        <v>#N/A</v>
      </c>
      <c r="X369" s="170">
        <f t="shared" ca="1" si="19"/>
        <v>0</v>
      </c>
      <c r="AB369" s="314" t="str">
        <f t="shared" si="21"/>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20"/>
        <v/>
      </c>
      <c r="T370" s="155" t="str">
        <f ca="1">IF(B370="","",IF(ISERROR(MATCH($J370,SorP!$B$1:$B$6226,0)),"",INDIRECT("'SorP'!$A$"&amp;MATCH($S370&amp;$J370,SorP!C:C,0))))</f>
        <v/>
      </c>
      <c r="U370" s="168"/>
      <c r="V370" s="169" t="e">
        <f>IF(C370="",NA(),MATCH($B370&amp;$C370,'Smelter Look-up'!$J:$J,0))</f>
        <v>#N/A</v>
      </c>
      <c r="X370" s="170">
        <f t="shared" ca="1" si="19"/>
        <v>0</v>
      </c>
      <c r="AB370" s="314" t="str">
        <f t="shared" si="21"/>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20"/>
        <v/>
      </c>
      <c r="T371" s="155" t="str">
        <f ca="1">IF(B371="","",IF(ISERROR(MATCH($J371,SorP!$B$1:$B$6226,0)),"",INDIRECT("'SorP'!$A$"&amp;MATCH($S371&amp;$J371,SorP!C:C,0))))</f>
        <v/>
      </c>
      <c r="U371" s="168"/>
      <c r="V371" s="169" t="e">
        <f>IF(C371="",NA(),MATCH($B371&amp;$C371,'Smelter Look-up'!$J:$J,0))</f>
        <v>#N/A</v>
      </c>
      <c r="X371" s="170">
        <f t="shared" ca="1" si="19"/>
        <v>0</v>
      </c>
      <c r="AB371" s="314" t="str">
        <f t="shared" si="21"/>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20"/>
        <v/>
      </c>
      <c r="T372" s="155" t="str">
        <f ca="1">IF(B372="","",IF(ISERROR(MATCH($J372,SorP!$B$1:$B$6226,0)),"",INDIRECT("'SorP'!$A$"&amp;MATCH($S372&amp;$J372,SorP!C:C,0))))</f>
        <v/>
      </c>
      <c r="U372" s="168"/>
      <c r="V372" s="169" t="e">
        <f>IF(C372="",NA(),MATCH($B372&amp;$C372,'Smelter Look-up'!$J:$J,0))</f>
        <v>#N/A</v>
      </c>
      <c r="X372" s="170">
        <f t="shared" ca="1" si="19"/>
        <v>0</v>
      </c>
      <c r="AB372" s="314" t="str">
        <f t="shared" si="21"/>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20"/>
        <v/>
      </c>
      <c r="T373" s="155" t="str">
        <f ca="1">IF(B373="","",IF(ISERROR(MATCH($J373,SorP!$B$1:$B$6226,0)),"",INDIRECT("'SorP'!$A$"&amp;MATCH($S373&amp;$J373,SorP!C:C,0))))</f>
        <v/>
      </c>
      <c r="U373" s="168"/>
      <c r="V373" s="169" t="e">
        <f>IF(C373="",NA(),MATCH($B373&amp;$C373,'Smelter Look-up'!$J:$J,0))</f>
        <v>#N/A</v>
      </c>
      <c r="X373" s="170">
        <f t="shared" ca="1" si="19"/>
        <v>0</v>
      </c>
      <c r="AB373" s="314" t="str">
        <f t="shared" si="21"/>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20"/>
        <v/>
      </c>
      <c r="T374" s="155" t="str">
        <f ca="1">IF(B374="","",IF(ISERROR(MATCH($J374,SorP!$B$1:$B$6226,0)),"",INDIRECT("'SorP'!$A$"&amp;MATCH($S374&amp;$J374,SorP!C:C,0))))</f>
        <v/>
      </c>
      <c r="U374" s="168"/>
      <c r="V374" s="169" t="e">
        <f>IF(C374="",NA(),MATCH($B374&amp;$C374,'Smelter Look-up'!$J:$J,0))</f>
        <v>#N/A</v>
      </c>
      <c r="X374" s="170">
        <f t="shared" ca="1" si="19"/>
        <v>0</v>
      </c>
      <c r="AB374" s="314" t="str">
        <f t="shared" si="21"/>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20"/>
        <v/>
      </c>
      <c r="T375" s="155" t="str">
        <f ca="1">IF(B375="","",IF(ISERROR(MATCH($J375,SorP!$B$1:$B$6226,0)),"",INDIRECT("'SorP'!$A$"&amp;MATCH($S375&amp;$J375,SorP!C:C,0))))</f>
        <v/>
      </c>
      <c r="U375" s="168"/>
      <c r="V375" s="169" t="e">
        <f>IF(C375="",NA(),MATCH($B375&amp;$C375,'Smelter Look-up'!$J:$J,0))</f>
        <v>#N/A</v>
      </c>
      <c r="X375" s="170">
        <f t="shared" ca="1" si="19"/>
        <v>0</v>
      </c>
      <c r="AB375" s="314" t="str">
        <f t="shared" si="21"/>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20"/>
        <v/>
      </c>
      <c r="T376" s="155" t="str">
        <f ca="1">IF(B376="","",IF(ISERROR(MATCH($J376,SorP!$B$1:$B$6226,0)),"",INDIRECT("'SorP'!$A$"&amp;MATCH($S376&amp;$J376,SorP!C:C,0))))</f>
        <v/>
      </c>
      <c r="U376" s="168"/>
      <c r="V376" s="169" t="e">
        <f>IF(C376="",NA(),MATCH($B376&amp;$C376,'Smelter Look-up'!$J:$J,0))</f>
        <v>#N/A</v>
      </c>
      <c r="X376" s="170">
        <f t="shared" ca="1" si="19"/>
        <v>0</v>
      </c>
      <c r="AB376" s="314" t="str">
        <f t="shared" si="21"/>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20"/>
        <v/>
      </c>
      <c r="T377" s="155" t="str">
        <f ca="1">IF(B377="","",IF(ISERROR(MATCH($J377,SorP!$B$1:$B$6226,0)),"",INDIRECT("'SorP'!$A$"&amp;MATCH($S377&amp;$J377,SorP!C:C,0))))</f>
        <v/>
      </c>
      <c r="U377" s="168"/>
      <c r="V377" s="169" t="e">
        <f>IF(C377="",NA(),MATCH($B377&amp;$C377,'Smelter Look-up'!$J:$J,0))</f>
        <v>#N/A</v>
      </c>
      <c r="X377" s="170">
        <f t="shared" ca="1" si="19"/>
        <v>0</v>
      </c>
      <c r="AB377" s="314" t="str">
        <f t="shared" si="21"/>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20"/>
        <v/>
      </c>
      <c r="T378" s="155" t="str">
        <f ca="1">IF(B378="","",IF(ISERROR(MATCH($J378,SorP!$B$1:$B$6226,0)),"",INDIRECT("'SorP'!$A$"&amp;MATCH($S378&amp;$J378,SorP!C:C,0))))</f>
        <v/>
      </c>
      <c r="U378" s="168"/>
      <c r="V378" s="169" t="e">
        <f>IF(C378="",NA(),MATCH($B378&amp;$C378,'Smelter Look-up'!$J:$J,0))</f>
        <v>#N/A</v>
      </c>
      <c r="X378" s="170">
        <f t="shared" ca="1" si="19"/>
        <v>0</v>
      </c>
      <c r="AB378" s="314" t="str">
        <f t="shared" si="21"/>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20"/>
        <v/>
      </c>
      <c r="T379" s="155" t="str">
        <f ca="1">IF(B379="","",IF(ISERROR(MATCH($J379,SorP!$B$1:$B$6226,0)),"",INDIRECT("'SorP'!$A$"&amp;MATCH($S379&amp;$J379,SorP!C:C,0))))</f>
        <v/>
      </c>
      <c r="U379" s="168"/>
      <c r="V379" s="169" t="e">
        <f>IF(C379="",NA(),MATCH($B379&amp;$C379,'Smelter Look-up'!$J:$J,0))</f>
        <v>#N/A</v>
      </c>
      <c r="X379" s="170">
        <f t="shared" ca="1" si="19"/>
        <v>0</v>
      </c>
      <c r="AB379" s="314" t="str">
        <f t="shared" si="21"/>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20"/>
        <v/>
      </c>
      <c r="T380" s="155" t="str">
        <f ca="1">IF(B380="","",IF(ISERROR(MATCH($J380,SorP!$B$1:$B$6226,0)),"",INDIRECT("'SorP'!$A$"&amp;MATCH($S380&amp;$J380,SorP!C:C,0))))</f>
        <v/>
      </c>
      <c r="U380" s="168"/>
      <c r="V380" s="169" t="e">
        <f>IF(C380="",NA(),MATCH($B380&amp;$C380,'Smelter Look-up'!$J:$J,0))</f>
        <v>#N/A</v>
      </c>
      <c r="X380" s="170">
        <f t="shared" ca="1" si="19"/>
        <v>0</v>
      </c>
      <c r="AB380" s="314" t="str">
        <f t="shared" si="21"/>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20"/>
        <v/>
      </c>
      <c r="T381" s="155" t="str">
        <f ca="1">IF(B381="","",IF(ISERROR(MATCH($J381,SorP!$B$1:$B$6226,0)),"",INDIRECT("'SorP'!$A$"&amp;MATCH($S381&amp;$J381,SorP!C:C,0))))</f>
        <v/>
      </c>
      <c r="U381" s="168"/>
      <c r="V381" s="169" t="e">
        <f>IF(C381="",NA(),MATCH($B381&amp;$C381,'Smelter Look-up'!$J:$J,0))</f>
        <v>#N/A</v>
      </c>
      <c r="X381" s="170">
        <f t="shared" ca="1" si="19"/>
        <v>0</v>
      </c>
      <c r="AB381" s="314" t="str">
        <f t="shared" si="21"/>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0"/>
        <v/>
      </c>
      <c r="T382" s="155" t="str">
        <f ca="1">IF(B382="","",IF(ISERROR(MATCH($J382,SorP!$B$1:$B$6226,0)),"",INDIRECT("'SorP'!$A$"&amp;MATCH($S382&amp;$J382,SorP!C:C,0))))</f>
        <v/>
      </c>
      <c r="U382" s="168"/>
      <c r="V382" s="169" t="e">
        <f>IF(C382="",NA(),MATCH($B382&amp;$C382,'Smelter Look-up'!$J:$J,0))</f>
        <v>#N/A</v>
      </c>
      <c r="X382" s="170">
        <f t="shared" ca="1" si="19"/>
        <v>0</v>
      </c>
      <c r="AB382" s="314" t="str">
        <f t="shared" si="21"/>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0"/>
        <v/>
      </c>
      <c r="T383" s="155" t="str">
        <f ca="1">IF(B383="","",IF(ISERROR(MATCH($J383,SorP!$B$1:$B$6226,0)),"",INDIRECT("'SorP'!$A$"&amp;MATCH($S383&amp;$J383,SorP!C:C,0))))</f>
        <v/>
      </c>
      <c r="U383" s="168"/>
      <c r="V383" s="169" t="e">
        <f>IF(C383="",NA(),MATCH($B383&amp;$C383,'Smelter Look-up'!$J:$J,0))</f>
        <v>#N/A</v>
      </c>
      <c r="X383" s="170">
        <f t="shared" ref="X383:X446" ca="1" si="22">IF(AND(C383="Smelter not listed",OR(LEN(D383)=0,LEN(E383)=0)),1,0)</f>
        <v>0</v>
      </c>
      <c r="AB383" s="314" t="str">
        <f t="shared" si="21"/>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3">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2"/>
        <v>0</v>
      </c>
      <c r="AB384" s="314" t="str">
        <f t="shared" si="21"/>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3"/>
        <v/>
      </c>
      <c r="T385" s="155" t="str">
        <f ca="1">IF(B385="","",IF(ISERROR(MATCH($J385,SorP!$B$1:$B$6226,0)),"",INDIRECT("'SorP'!$A$"&amp;MATCH($S385&amp;$J385,SorP!C:C,0))))</f>
        <v/>
      </c>
      <c r="U385" s="168"/>
      <c r="V385" s="169" t="e">
        <f>IF(C385="",NA(),MATCH($B385&amp;$C385,'Smelter Look-up'!$J:$J,0))</f>
        <v>#N/A</v>
      </c>
      <c r="X385" s="170">
        <f t="shared" ca="1" si="22"/>
        <v>0</v>
      </c>
      <c r="AB385" s="314" t="str">
        <f t="shared" si="21"/>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3"/>
        <v/>
      </c>
      <c r="T386" s="155" t="str">
        <f ca="1">IF(B386="","",IF(ISERROR(MATCH($J386,SorP!$B$1:$B$6226,0)),"",INDIRECT("'SorP'!$A$"&amp;MATCH($S386&amp;$J386,SorP!C:C,0))))</f>
        <v/>
      </c>
      <c r="U386" s="168"/>
      <c r="V386" s="169" t="e">
        <f>IF(C386="",NA(),MATCH($B386&amp;$C386,'Smelter Look-up'!$J:$J,0))</f>
        <v>#N/A</v>
      </c>
      <c r="X386" s="170">
        <f t="shared" ca="1" si="22"/>
        <v>0</v>
      </c>
      <c r="AB386" s="314" t="str">
        <f t="shared" si="21"/>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3"/>
        <v/>
      </c>
      <c r="T387" s="155" t="str">
        <f ca="1">IF(B387="","",IF(ISERROR(MATCH($J387,SorP!$B$1:$B$6226,0)),"",INDIRECT("'SorP'!$A$"&amp;MATCH($S387&amp;$J387,SorP!C:C,0))))</f>
        <v/>
      </c>
      <c r="U387" s="168"/>
      <c r="V387" s="169" t="e">
        <f>IF(C387="",NA(),MATCH($B387&amp;$C387,'Smelter Look-up'!$J:$J,0))</f>
        <v>#N/A</v>
      </c>
      <c r="X387" s="170">
        <f t="shared" ca="1" si="22"/>
        <v>0</v>
      </c>
      <c r="AB387" s="314" t="str">
        <f t="shared" si="21"/>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3"/>
        <v/>
      </c>
      <c r="T388" s="155" t="str">
        <f ca="1">IF(B388="","",IF(ISERROR(MATCH($J388,SorP!$B$1:$B$6226,0)),"",INDIRECT("'SorP'!$A$"&amp;MATCH($S388&amp;$J388,SorP!C:C,0))))</f>
        <v/>
      </c>
      <c r="U388" s="168"/>
      <c r="V388" s="169" t="e">
        <f>IF(C388="",NA(),MATCH($B388&amp;$C388,'Smelter Look-up'!$J:$J,0))</f>
        <v>#N/A</v>
      </c>
      <c r="X388" s="170">
        <f t="shared" ca="1" si="22"/>
        <v>0</v>
      </c>
      <c r="AB388" s="314" t="str">
        <f t="shared" si="21"/>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3"/>
        <v/>
      </c>
      <c r="T389" s="155" t="str">
        <f ca="1">IF(B389="","",IF(ISERROR(MATCH($J389,SorP!$B$1:$B$6226,0)),"",INDIRECT("'SorP'!$A$"&amp;MATCH($S389&amp;$J389,SorP!C:C,0))))</f>
        <v/>
      </c>
      <c r="U389" s="168"/>
      <c r="V389" s="169" t="e">
        <f>IF(C389="",NA(),MATCH($B389&amp;$C389,'Smelter Look-up'!$J:$J,0))</f>
        <v>#N/A</v>
      </c>
      <c r="X389" s="170">
        <f t="shared" ca="1" si="22"/>
        <v>0</v>
      </c>
      <c r="AB389" s="314" t="str">
        <f t="shared" si="21"/>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3"/>
        <v/>
      </c>
      <c r="T390" s="155" t="str">
        <f ca="1">IF(B390="","",IF(ISERROR(MATCH($J390,SorP!$B$1:$B$6226,0)),"",INDIRECT("'SorP'!$A$"&amp;MATCH($S390&amp;$J390,SorP!C:C,0))))</f>
        <v/>
      </c>
      <c r="U390" s="168"/>
      <c r="V390" s="169" t="e">
        <f>IF(C390="",NA(),MATCH($B390&amp;$C390,'Smelter Look-up'!$J:$J,0))</f>
        <v>#N/A</v>
      </c>
      <c r="X390" s="170">
        <f t="shared" ca="1" si="22"/>
        <v>0</v>
      </c>
      <c r="AB390" s="314" t="str">
        <f t="shared" ref="AB390:AB453" si="24">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3"/>
        <v/>
      </c>
      <c r="T391" s="155" t="str">
        <f ca="1">IF(B391="","",IF(ISERROR(MATCH($J391,SorP!$B$1:$B$6226,0)),"",INDIRECT("'SorP'!$A$"&amp;MATCH($S391&amp;$J391,SorP!C:C,0))))</f>
        <v/>
      </c>
      <c r="U391" s="168"/>
      <c r="V391" s="169" t="e">
        <f>IF(C391="",NA(),MATCH($B391&amp;$C391,'Smelter Look-up'!$J:$J,0))</f>
        <v>#N/A</v>
      </c>
      <c r="X391" s="170">
        <f t="shared" ca="1" si="22"/>
        <v>0</v>
      </c>
      <c r="AB391" s="314" t="str">
        <f t="shared" si="24"/>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3"/>
        <v/>
      </c>
      <c r="T392" s="155" t="str">
        <f ca="1">IF(B392="","",IF(ISERROR(MATCH($J392,SorP!$B$1:$B$6226,0)),"",INDIRECT("'SorP'!$A$"&amp;MATCH($S392&amp;$J392,SorP!C:C,0))))</f>
        <v/>
      </c>
      <c r="U392" s="168"/>
      <c r="V392" s="169" t="e">
        <f>IF(C392="",NA(),MATCH($B392&amp;$C392,'Smelter Look-up'!$J:$J,0))</f>
        <v>#N/A</v>
      </c>
      <c r="X392" s="170">
        <f t="shared" ca="1" si="22"/>
        <v>0</v>
      </c>
      <c r="AB392" s="314" t="str">
        <f t="shared" si="24"/>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3"/>
        <v/>
      </c>
      <c r="T393" s="155" t="str">
        <f ca="1">IF(B393="","",IF(ISERROR(MATCH($J393,SorP!$B$1:$B$6226,0)),"",INDIRECT("'SorP'!$A$"&amp;MATCH($S393&amp;$J393,SorP!C:C,0))))</f>
        <v/>
      </c>
      <c r="U393" s="168"/>
      <c r="V393" s="169" t="e">
        <f>IF(C393="",NA(),MATCH($B393&amp;$C393,'Smelter Look-up'!$J:$J,0))</f>
        <v>#N/A</v>
      </c>
      <c r="X393" s="170">
        <f t="shared" ca="1" si="22"/>
        <v>0</v>
      </c>
      <c r="AB393" s="314" t="str">
        <f t="shared" si="24"/>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3"/>
        <v/>
      </c>
      <c r="T394" s="155" t="str">
        <f ca="1">IF(B394="","",IF(ISERROR(MATCH($J394,SorP!$B$1:$B$6226,0)),"",INDIRECT("'SorP'!$A$"&amp;MATCH($S394&amp;$J394,SorP!C:C,0))))</f>
        <v/>
      </c>
      <c r="U394" s="168"/>
      <c r="V394" s="169" t="e">
        <f>IF(C394="",NA(),MATCH($B394&amp;$C394,'Smelter Look-up'!$J:$J,0))</f>
        <v>#N/A</v>
      </c>
      <c r="X394" s="170">
        <f t="shared" ca="1" si="22"/>
        <v>0</v>
      </c>
      <c r="AB394" s="314" t="str">
        <f t="shared" si="24"/>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3"/>
        <v/>
      </c>
      <c r="T395" s="155" t="str">
        <f ca="1">IF(B395="","",IF(ISERROR(MATCH($J395,SorP!$B$1:$B$6226,0)),"",INDIRECT("'SorP'!$A$"&amp;MATCH($S395&amp;$J395,SorP!C:C,0))))</f>
        <v/>
      </c>
      <c r="U395" s="168"/>
      <c r="V395" s="169" t="e">
        <f>IF(C395="",NA(),MATCH($B395&amp;$C395,'Smelter Look-up'!$J:$J,0))</f>
        <v>#N/A</v>
      </c>
      <c r="X395" s="170">
        <f t="shared" ca="1" si="22"/>
        <v>0</v>
      </c>
      <c r="AB395" s="314" t="str">
        <f t="shared" si="24"/>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3"/>
        <v/>
      </c>
      <c r="T396" s="155" t="str">
        <f ca="1">IF(B396="","",IF(ISERROR(MATCH($J396,SorP!$B$1:$B$6226,0)),"",INDIRECT("'SorP'!$A$"&amp;MATCH($S396&amp;$J396,SorP!C:C,0))))</f>
        <v/>
      </c>
      <c r="U396" s="168"/>
      <c r="V396" s="169" t="e">
        <f>IF(C396="",NA(),MATCH($B396&amp;$C396,'Smelter Look-up'!$J:$J,0))</f>
        <v>#N/A</v>
      </c>
      <c r="X396" s="170">
        <f t="shared" ca="1" si="22"/>
        <v>0</v>
      </c>
      <c r="AB396" s="314" t="str">
        <f t="shared" si="24"/>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3"/>
        <v/>
      </c>
      <c r="T397" s="155" t="str">
        <f ca="1">IF(B397="","",IF(ISERROR(MATCH($J397,SorP!$B$1:$B$6226,0)),"",INDIRECT("'SorP'!$A$"&amp;MATCH($S397&amp;$J397,SorP!C:C,0))))</f>
        <v/>
      </c>
      <c r="U397" s="168"/>
      <c r="V397" s="169" t="e">
        <f>IF(C397="",NA(),MATCH($B397&amp;$C397,'Smelter Look-up'!$J:$J,0))</f>
        <v>#N/A</v>
      </c>
      <c r="X397" s="170">
        <f t="shared" ca="1" si="22"/>
        <v>0</v>
      </c>
      <c r="AB397" s="314" t="str">
        <f t="shared" si="24"/>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3"/>
        <v/>
      </c>
      <c r="T398" s="155" t="str">
        <f ca="1">IF(B398="","",IF(ISERROR(MATCH($J398,SorP!$B$1:$B$6226,0)),"",INDIRECT("'SorP'!$A$"&amp;MATCH($S398&amp;$J398,SorP!C:C,0))))</f>
        <v/>
      </c>
      <c r="U398" s="168"/>
      <c r="V398" s="169" t="e">
        <f>IF(C398="",NA(),MATCH($B398&amp;$C398,'Smelter Look-up'!$J:$J,0))</f>
        <v>#N/A</v>
      </c>
      <c r="X398" s="170">
        <f t="shared" ca="1" si="22"/>
        <v>0</v>
      </c>
      <c r="AB398" s="314" t="str">
        <f t="shared" si="24"/>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3"/>
        <v/>
      </c>
      <c r="T399" s="155" t="str">
        <f ca="1">IF(B399="","",IF(ISERROR(MATCH($J399,SorP!$B$1:$B$6226,0)),"",INDIRECT("'SorP'!$A$"&amp;MATCH($S399&amp;$J399,SorP!C:C,0))))</f>
        <v/>
      </c>
      <c r="U399" s="168"/>
      <c r="V399" s="169" t="e">
        <f>IF(C399="",NA(),MATCH($B399&amp;$C399,'Smelter Look-up'!$J:$J,0))</f>
        <v>#N/A</v>
      </c>
      <c r="X399" s="170">
        <f t="shared" ca="1" si="22"/>
        <v>0</v>
      </c>
      <c r="AB399" s="314" t="str">
        <f t="shared" si="24"/>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3"/>
        <v/>
      </c>
      <c r="T400" s="155" t="str">
        <f ca="1">IF(B400="","",IF(ISERROR(MATCH($J400,SorP!$B$1:$B$6226,0)),"",INDIRECT("'SorP'!$A$"&amp;MATCH($S400&amp;$J400,SorP!C:C,0))))</f>
        <v/>
      </c>
      <c r="U400" s="168"/>
      <c r="V400" s="169" t="e">
        <f>IF(C400="",NA(),MATCH($B400&amp;$C400,'Smelter Look-up'!$J:$J,0))</f>
        <v>#N/A</v>
      </c>
      <c r="X400" s="170">
        <f t="shared" ca="1" si="22"/>
        <v>0</v>
      </c>
      <c r="AB400" s="314" t="str">
        <f t="shared" si="24"/>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3"/>
        <v/>
      </c>
      <c r="T401" s="155" t="str">
        <f ca="1">IF(B401="","",IF(ISERROR(MATCH($J401,SorP!$B$1:$B$6226,0)),"",INDIRECT("'SorP'!$A$"&amp;MATCH($S401&amp;$J401,SorP!C:C,0))))</f>
        <v/>
      </c>
      <c r="U401" s="168"/>
      <c r="V401" s="169" t="e">
        <f>IF(C401="",NA(),MATCH($B401&amp;$C401,'Smelter Look-up'!$J:$J,0))</f>
        <v>#N/A</v>
      </c>
      <c r="X401" s="170">
        <f t="shared" ca="1" si="22"/>
        <v>0</v>
      </c>
      <c r="AB401" s="314" t="str">
        <f t="shared" si="24"/>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3"/>
        <v/>
      </c>
      <c r="T402" s="155" t="str">
        <f ca="1">IF(B402="","",IF(ISERROR(MATCH($J402,SorP!$B$1:$B$6226,0)),"",INDIRECT("'SorP'!$A$"&amp;MATCH($S402&amp;$J402,SorP!C:C,0))))</f>
        <v/>
      </c>
      <c r="U402" s="168"/>
      <c r="V402" s="169" t="e">
        <f>IF(C402="",NA(),MATCH($B402&amp;$C402,'Smelter Look-up'!$J:$J,0))</f>
        <v>#N/A</v>
      </c>
      <c r="X402" s="170">
        <f t="shared" ca="1" si="22"/>
        <v>0</v>
      </c>
      <c r="AB402" s="314" t="str">
        <f t="shared" si="24"/>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3"/>
        <v/>
      </c>
      <c r="T403" s="155" t="str">
        <f ca="1">IF(B403="","",IF(ISERROR(MATCH($J403,SorP!$B$1:$B$6226,0)),"",INDIRECT("'SorP'!$A$"&amp;MATCH($S403&amp;$J403,SorP!C:C,0))))</f>
        <v/>
      </c>
      <c r="U403" s="168"/>
      <c r="V403" s="169" t="e">
        <f>IF(C403="",NA(),MATCH($B403&amp;$C403,'Smelter Look-up'!$J:$J,0))</f>
        <v>#N/A</v>
      </c>
      <c r="X403" s="170">
        <f t="shared" ca="1" si="22"/>
        <v>0</v>
      </c>
      <c r="AB403" s="314" t="str">
        <f t="shared" si="24"/>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3"/>
        <v/>
      </c>
      <c r="T404" s="155" t="str">
        <f ca="1">IF(B404="","",IF(ISERROR(MATCH($J404,SorP!$B$1:$B$6226,0)),"",INDIRECT("'SorP'!$A$"&amp;MATCH($S404&amp;$J404,SorP!C:C,0))))</f>
        <v/>
      </c>
      <c r="U404" s="168"/>
      <c r="V404" s="169" t="e">
        <f>IF(C404="",NA(),MATCH($B404&amp;$C404,'Smelter Look-up'!$J:$J,0))</f>
        <v>#N/A</v>
      </c>
      <c r="X404" s="170">
        <f t="shared" ca="1" si="22"/>
        <v>0</v>
      </c>
      <c r="AB404" s="314" t="str">
        <f t="shared" si="24"/>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3"/>
        <v/>
      </c>
      <c r="T405" s="155" t="str">
        <f ca="1">IF(B405="","",IF(ISERROR(MATCH($J405,SorP!$B$1:$B$6226,0)),"",INDIRECT("'SorP'!$A$"&amp;MATCH($S405&amp;$J405,SorP!C:C,0))))</f>
        <v/>
      </c>
      <c r="U405" s="168"/>
      <c r="V405" s="169" t="e">
        <f>IF(C405="",NA(),MATCH($B405&amp;$C405,'Smelter Look-up'!$J:$J,0))</f>
        <v>#N/A</v>
      </c>
      <c r="X405" s="170">
        <f t="shared" ca="1" si="22"/>
        <v>0</v>
      </c>
      <c r="AB405" s="314" t="str">
        <f t="shared" si="24"/>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3"/>
        <v/>
      </c>
      <c r="T406" s="155" t="str">
        <f ca="1">IF(B406="","",IF(ISERROR(MATCH($J406,SorP!$B$1:$B$6226,0)),"",INDIRECT("'SorP'!$A$"&amp;MATCH($S406&amp;$J406,SorP!C:C,0))))</f>
        <v/>
      </c>
      <c r="U406" s="168"/>
      <c r="V406" s="169" t="e">
        <f>IF(C406="",NA(),MATCH($B406&amp;$C406,'Smelter Look-up'!$J:$J,0))</f>
        <v>#N/A</v>
      </c>
      <c r="X406" s="170">
        <f t="shared" ca="1" si="22"/>
        <v>0</v>
      </c>
      <c r="AB406" s="314" t="str">
        <f t="shared" si="24"/>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3"/>
        <v/>
      </c>
      <c r="T407" s="155" t="str">
        <f ca="1">IF(B407="","",IF(ISERROR(MATCH($J407,SorP!$B$1:$B$6226,0)),"",INDIRECT("'SorP'!$A$"&amp;MATCH($S407&amp;$J407,SorP!C:C,0))))</f>
        <v/>
      </c>
      <c r="U407" s="168"/>
      <c r="V407" s="169" t="e">
        <f>IF(C407="",NA(),MATCH($B407&amp;$C407,'Smelter Look-up'!$J:$J,0))</f>
        <v>#N/A</v>
      </c>
      <c r="X407" s="170">
        <f t="shared" ca="1" si="22"/>
        <v>0</v>
      </c>
      <c r="AB407" s="314" t="str">
        <f t="shared" si="24"/>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3"/>
        <v/>
      </c>
      <c r="T408" s="155" t="str">
        <f ca="1">IF(B408="","",IF(ISERROR(MATCH($J408,SorP!$B$1:$B$6226,0)),"",INDIRECT("'SorP'!$A$"&amp;MATCH($S408&amp;$J408,SorP!C:C,0))))</f>
        <v/>
      </c>
      <c r="U408" s="168"/>
      <c r="V408" s="169" t="e">
        <f>IF(C408="",NA(),MATCH($B408&amp;$C408,'Smelter Look-up'!$J:$J,0))</f>
        <v>#N/A</v>
      </c>
      <c r="X408" s="170">
        <f t="shared" ca="1" si="22"/>
        <v>0</v>
      </c>
      <c r="AB408" s="314" t="str">
        <f t="shared" si="24"/>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3"/>
        <v/>
      </c>
      <c r="T409" s="155" t="str">
        <f ca="1">IF(B409="","",IF(ISERROR(MATCH($J409,SorP!$B$1:$B$6226,0)),"",INDIRECT("'SorP'!$A$"&amp;MATCH($S409&amp;$J409,SorP!C:C,0))))</f>
        <v/>
      </c>
      <c r="U409" s="168"/>
      <c r="V409" s="169" t="e">
        <f>IF(C409="",NA(),MATCH($B409&amp;$C409,'Smelter Look-up'!$J:$J,0))</f>
        <v>#N/A</v>
      </c>
      <c r="X409" s="170">
        <f t="shared" ca="1" si="22"/>
        <v>0</v>
      </c>
      <c r="AB409" s="314" t="str">
        <f t="shared" si="24"/>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3"/>
        <v/>
      </c>
      <c r="T410" s="155" t="str">
        <f ca="1">IF(B410="","",IF(ISERROR(MATCH($J410,SorP!$B$1:$B$6226,0)),"",INDIRECT("'SorP'!$A$"&amp;MATCH($S410&amp;$J410,SorP!C:C,0))))</f>
        <v/>
      </c>
      <c r="U410" s="168"/>
      <c r="V410" s="169" t="e">
        <f>IF(C410="",NA(),MATCH($B410&amp;$C410,'Smelter Look-up'!$J:$J,0))</f>
        <v>#N/A</v>
      </c>
      <c r="X410" s="170">
        <f t="shared" ca="1" si="22"/>
        <v>0</v>
      </c>
      <c r="AB410" s="314" t="str">
        <f t="shared" si="24"/>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3"/>
        <v/>
      </c>
      <c r="T411" s="155" t="str">
        <f ca="1">IF(B411="","",IF(ISERROR(MATCH($J411,SorP!$B$1:$B$6226,0)),"",INDIRECT("'SorP'!$A$"&amp;MATCH($S411&amp;$J411,SorP!C:C,0))))</f>
        <v/>
      </c>
      <c r="U411" s="168"/>
      <c r="V411" s="169" t="e">
        <f>IF(C411="",NA(),MATCH($B411&amp;$C411,'Smelter Look-up'!$J:$J,0))</f>
        <v>#N/A</v>
      </c>
      <c r="X411" s="170">
        <f t="shared" ca="1" si="22"/>
        <v>0</v>
      </c>
      <c r="AB411" s="314" t="str">
        <f t="shared" si="24"/>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3"/>
        <v/>
      </c>
      <c r="T412" s="155" t="str">
        <f ca="1">IF(B412="","",IF(ISERROR(MATCH($J412,SorP!$B$1:$B$6226,0)),"",INDIRECT("'SorP'!$A$"&amp;MATCH($S412&amp;$J412,SorP!C:C,0))))</f>
        <v/>
      </c>
      <c r="U412" s="168"/>
      <c r="V412" s="169" t="e">
        <f>IF(C412="",NA(),MATCH($B412&amp;$C412,'Smelter Look-up'!$J:$J,0))</f>
        <v>#N/A</v>
      </c>
      <c r="X412" s="170">
        <f t="shared" ca="1" si="22"/>
        <v>0</v>
      </c>
      <c r="AB412" s="314" t="str">
        <f t="shared" si="24"/>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3"/>
        <v/>
      </c>
      <c r="T413" s="155" t="str">
        <f ca="1">IF(B413="","",IF(ISERROR(MATCH($J413,SorP!$B$1:$B$6226,0)),"",INDIRECT("'SorP'!$A$"&amp;MATCH($S413&amp;$J413,SorP!C:C,0))))</f>
        <v/>
      </c>
      <c r="U413" s="168"/>
      <c r="V413" s="169" t="e">
        <f>IF(C413="",NA(),MATCH($B413&amp;$C413,'Smelter Look-up'!$J:$J,0))</f>
        <v>#N/A</v>
      </c>
      <c r="X413" s="170">
        <f t="shared" ca="1" si="22"/>
        <v>0</v>
      </c>
      <c r="AB413" s="314" t="str">
        <f t="shared" si="24"/>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3"/>
        <v/>
      </c>
      <c r="T414" s="155" t="str">
        <f ca="1">IF(B414="","",IF(ISERROR(MATCH($J414,SorP!$B$1:$B$6226,0)),"",INDIRECT("'SorP'!$A$"&amp;MATCH($S414&amp;$J414,SorP!C:C,0))))</f>
        <v/>
      </c>
      <c r="U414" s="168"/>
      <c r="V414" s="169" t="e">
        <f>IF(C414="",NA(),MATCH($B414&amp;$C414,'Smelter Look-up'!$J:$J,0))</f>
        <v>#N/A</v>
      </c>
      <c r="X414" s="170">
        <f t="shared" ca="1" si="22"/>
        <v>0</v>
      </c>
      <c r="AB414" s="314" t="str">
        <f t="shared" si="24"/>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3"/>
        <v/>
      </c>
      <c r="T415" s="155" t="str">
        <f ca="1">IF(B415="","",IF(ISERROR(MATCH($J415,SorP!$B$1:$B$6226,0)),"",INDIRECT("'SorP'!$A$"&amp;MATCH($S415&amp;$J415,SorP!C:C,0))))</f>
        <v/>
      </c>
      <c r="U415" s="168"/>
      <c r="V415" s="169" t="e">
        <f>IF(C415="",NA(),MATCH($B415&amp;$C415,'Smelter Look-up'!$J:$J,0))</f>
        <v>#N/A</v>
      </c>
      <c r="X415" s="170">
        <f t="shared" ca="1" si="22"/>
        <v>0</v>
      </c>
      <c r="AB415" s="314" t="str">
        <f t="shared" si="24"/>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3"/>
        <v/>
      </c>
      <c r="T416" s="155" t="str">
        <f ca="1">IF(B416="","",IF(ISERROR(MATCH($J416,SorP!$B$1:$B$6226,0)),"",INDIRECT("'SorP'!$A$"&amp;MATCH($S416&amp;$J416,SorP!C:C,0))))</f>
        <v/>
      </c>
      <c r="U416" s="168"/>
      <c r="V416" s="169" t="e">
        <f>IF(C416="",NA(),MATCH($B416&amp;$C416,'Smelter Look-up'!$J:$J,0))</f>
        <v>#N/A</v>
      </c>
      <c r="X416" s="170">
        <f t="shared" ca="1" si="22"/>
        <v>0</v>
      </c>
      <c r="AB416" s="314" t="str">
        <f t="shared" si="24"/>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3"/>
        <v/>
      </c>
      <c r="T417" s="155" t="str">
        <f ca="1">IF(B417="","",IF(ISERROR(MATCH($J417,SorP!$B$1:$B$6226,0)),"",INDIRECT("'SorP'!$A$"&amp;MATCH($S417&amp;$J417,SorP!C:C,0))))</f>
        <v/>
      </c>
      <c r="U417" s="168"/>
      <c r="V417" s="169" t="e">
        <f>IF(C417="",NA(),MATCH($B417&amp;$C417,'Smelter Look-up'!$J:$J,0))</f>
        <v>#N/A</v>
      </c>
      <c r="X417" s="170">
        <f t="shared" ca="1" si="22"/>
        <v>0</v>
      </c>
      <c r="AB417" s="314" t="str">
        <f t="shared" si="24"/>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3"/>
        <v/>
      </c>
      <c r="T418" s="155" t="str">
        <f ca="1">IF(B418="","",IF(ISERROR(MATCH($J418,SorP!$B$1:$B$6226,0)),"",INDIRECT("'SorP'!$A$"&amp;MATCH($S418&amp;$J418,SorP!C:C,0))))</f>
        <v/>
      </c>
      <c r="U418" s="168"/>
      <c r="V418" s="169" t="e">
        <f>IF(C418="",NA(),MATCH($B418&amp;$C418,'Smelter Look-up'!$J:$J,0))</f>
        <v>#N/A</v>
      </c>
      <c r="X418" s="170">
        <f t="shared" ca="1" si="22"/>
        <v>0</v>
      </c>
      <c r="AB418" s="314" t="str">
        <f t="shared" si="24"/>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3"/>
        <v/>
      </c>
      <c r="T419" s="155" t="str">
        <f ca="1">IF(B419="","",IF(ISERROR(MATCH($J419,SorP!$B$1:$B$6226,0)),"",INDIRECT("'SorP'!$A$"&amp;MATCH($S419&amp;$J419,SorP!C:C,0))))</f>
        <v/>
      </c>
      <c r="U419" s="168"/>
      <c r="V419" s="169" t="e">
        <f>IF(C419="",NA(),MATCH($B419&amp;$C419,'Smelter Look-up'!$J:$J,0))</f>
        <v>#N/A</v>
      </c>
      <c r="X419" s="170">
        <f t="shared" ca="1" si="22"/>
        <v>0</v>
      </c>
      <c r="AB419" s="314" t="str">
        <f t="shared" si="24"/>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3"/>
        <v/>
      </c>
      <c r="T420" s="155" t="str">
        <f ca="1">IF(B420="","",IF(ISERROR(MATCH($J420,SorP!$B$1:$B$6226,0)),"",INDIRECT("'SorP'!$A$"&amp;MATCH($S420&amp;$J420,SorP!C:C,0))))</f>
        <v/>
      </c>
      <c r="U420" s="168"/>
      <c r="V420" s="169" t="e">
        <f>IF(C420="",NA(),MATCH($B420&amp;$C420,'Smelter Look-up'!$J:$J,0))</f>
        <v>#N/A</v>
      </c>
      <c r="X420" s="170">
        <f t="shared" ca="1" si="22"/>
        <v>0</v>
      </c>
      <c r="AB420" s="314" t="str">
        <f t="shared" si="24"/>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3"/>
        <v/>
      </c>
      <c r="T421" s="155" t="str">
        <f ca="1">IF(B421="","",IF(ISERROR(MATCH($J421,SorP!$B$1:$B$6226,0)),"",INDIRECT("'SorP'!$A$"&amp;MATCH($S421&amp;$J421,SorP!C:C,0))))</f>
        <v/>
      </c>
      <c r="U421" s="168"/>
      <c r="V421" s="169" t="e">
        <f>IF(C421="",NA(),MATCH($B421&amp;$C421,'Smelter Look-up'!$J:$J,0))</f>
        <v>#N/A</v>
      </c>
      <c r="X421" s="170">
        <f t="shared" ca="1" si="22"/>
        <v>0</v>
      </c>
      <c r="AB421" s="314" t="str">
        <f t="shared" si="24"/>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3"/>
        <v/>
      </c>
      <c r="T422" s="155" t="str">
        <f ca="1">IF(B422="","",IF(ISERROR(MATCH($J422,SorP!$B$1:$B$6226,0)),"",INDIRECT("'SorP'!$A$"&amp;MATCH($S422&amp;$J422,SorP!C:C,0))))</f>
        <v/>
      </c>
      <c r="U422" s="168"/>
      <c r="V422" s="169" t="e">
        <f>IF(C422="",NA(),MATCH($B422&amp;$C422,'Smelter Look-up'!$J:$J,0))</f>
        <v>#N/A</v>
      </c>
      <c r="X422" s="170">
        <f t="shared" ca="1" si="22"/>
        <v>0</v>
      </c>
      <c r="AB422" s="314" t="str">
        <f t="shared" si="24"/>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3"/>
        <v/>
      </c>
      <c r="T423" s="155" t="str">
        <f ca="1">IF(B423="","",IF(ISERROR(MATCH($J423,SorP!$B$1:$B$6226,0)),"",INDIRECT("'SorP'!$A$"&amp;MATCH($S423&amp;$J423,SorP!C:C,0))))</f>
        <v/>
      </c>
      <c r="U423" s="168"/>
      <c r="V423" s="169" t="e">
        <f>IF(C423="",NA(),MATCH($B423&amp;$C423,'Smelter Look-up'!$J:$J,0))</f>
        <v>#N/A</v>
      </c>
      <c r="X423" s="170">
        <f t="shared" ca="1" si="22"/>
        <v>0</v>
      </c>
      <c r="AB423" s="314" t="str">
        <f t="shared" si="24"/>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3"/>
        <v/>
      </c>
      <c r="T424" s="155" t="str">
        <f ca="1">IF(B424="","",IF(ISERROR(MATCH($J424,SorP!$B$1:$B$6226,0)),"",INDIRECT("'SorP'!$A$"&amp;MATCH($S424&amp;$J424,SorP!C:C,0))))</f>
        <v/>
      </c>
      <c r="U424" s="168"/>
      <c r="V424" s="169" t="e">
        <f>IF(C424="",NA(),MATCH($B424&amp;$C424,'Smelter Look-up'!$J:$J,0))</f>
        <v>#N/A</v>
      </c>
      <c r="X424" s="170">
        <f t="shared" ca="1" si="22"/>
        <v>0</v>
      </c>
      <c r="AB424" s="314" t="str">
        <f t="shared" si="24"/>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3"/>
        <v/>
      </c>
      <c r="T425" s="155" t="str">
        <f ca="1">IF(B425="","",IF(ISERROR(MATCH($J425,SorP!$B$1:$B$6226,0)),"",INDIRECT("'SorP'!$A$"&amp;MATCH($S425&amp;$J425,SorP!C:C,0))))</f>
        <v/>
      </c>
      <c r="U425" s="168"/>
      <c r="V425" s="169" t="e">
        <f>IF(C425="",NA(),MATCH($B425&amp;$C425,'Smelter Look-up'!$J:$J,0))</f>
        <v>#N/A</v>
      </c>
      <c r="X425" s="170">
        <f t="shared" ca="1" si="22"/>
        <v>0</v>
      </c>
      <c r="AB425" s="314" t="str">
        <f t="shared" si="24"/>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3"/>
        <v/>
      </c>
      <c r="T426" s="155" t="str">
        <f ca="1">IF(B426="","",IF(ISERROR(MATCH($J426,SorP!$B$1:$B$6226,0)),"",INDIRECT("'SorP'!$A$"&amp;MATCH($S426&amp;$J426,SorP!C:C,0))))</f>
        <v/>
      </c>
      <c r="U426" s="168"/>
      <c r="V426" s="169" t="e">
        <f>IF(C426="",NA(),MATCH($B426&amp;$C426,'Smelter Look-up'!$J:$J,0))</f>
        <v>#N/A</v>
      </c>
      <c r="X426" s="170">
        <f t="shared" ca="1" si="22"/>
        <v>0</v>
      </c>
      <c r="AB426" s="314" t="str">
        <f t="shared" si="24"/>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3"/>
        <v/>
      </c>
      <c r="T427" s="155" t="str">
        <f ca="1">IF(B427="","",IF(ISERROR(MATCH($J427,SorP!$B$1:$B$6226,0)),"",INDIRECT("'SorP'!$A$"&amp;MATCH($S427&amp;$J427,SorP!C:C,0))))</f>
        <v/>
      </c>
      <c r="U427" s="168"/>
      <c r="V427" s="169" t="e">
        <f>IF(C427="",NA(),MATCH($B427&amp;$C427,'Smelter Look-up'!$J:$J,0))</f>
        <v>#N/A</v>
      </c>
      <c r="X427" s="170">
        <f t="shared" ca="1" si="22"/>
        <v>0</v>
      </c>
      <c r="AB427" s="314" t="str">
        <f t="shared" si="24"/>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3"/>
        <v/>
      </c>
      <c r="T428" s="155" t="str">
        <f ca="1">IF(B428="","",IF(ISERROR(MATCH($J428,SorP!$B$1:$B$6226,0)),"",INDIRECT("'SorP'!$A$"&amp;MATCH($S428&amp;$J428,SorP!C:C,0))))</f>
        <v/>
      </c>
      <c r="U428" s="168"/>
      <c r="V428" s="169" t="e">
        <f>IF(C428="",NA(),MATCH($B428&amp;$C428,'Smelter Look-up'!$J:$J,0))</f>
        <v>#N/A</v>
      </c>
      <c r="X428" s="170">
        <f t="shared" ca="1" si="22"/>
        <v>0</v>
      </c>
      <c r="AB428" s="314" t="str">
        <f t="shared" si="24"/>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3"/>
        <v/>
      </c>
      <c r="T429" s="155" t="str">
        <f ca="1">IF(B429="","",IF(ISERROR(MATCH($J429,SorP!$B$1:$B$6226,0)),"",INDIRECT("'SorP'!$A$"&amp;MATCH($S429&amp;$J429,SorP!C:C,0))))</f>
        <v/>
      </c>
      <c r="U429" s="168"/>
      <c r="V429" s="169" t="e">
        <f>IF(C429="",NA(),MATCH($B429&amp;$C429,'Smelter Look-up'!$J:$J,0))</f>
        <v>#N/A</v>
      </c>
      <c r="X429" s="170">
        <f t="shared" ca="1" si="22"/>
        <v>0</v>
      </c>
      <c r="AB429" s="314" t="str">
        <f t="shared" si="24"/>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3"/>
        <v/>
      </c>
      <c r="T430" s="155" t="str">
        <f ca="1">IF(B430="","",IF(ISERROR(MATCH($J430,SorP!$B$1:$B$6226,0)),"",INDIRECT("'SorP'!$A$"&amp;MATCH($S430&amp;$J430,SorP!C:C,0))))</f>
        <v/>
      </c>
      <c r="U430" s="168"/>
      <c r="V430" s="169" t="e">
        <f>IF(C430="",NA(),MATCH($B430&amp;$C430,'Smelter Look-up'!$J:$J,0))</f>
        <v>#N/A</v>
      </c>
      <c r="X430" s="170">
        <f t="shared" ca="1" si="22"/>
        <v>0</v>
      </c>
      <c r="AB430" s="314" t="str">
        <f t="shared" si="24"/>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3"/>
        <v/>
      </c>
      <c r="T431" s="155" t="str">
        <f ca="1">IF(B431="","",IF(ISERROR(MATCH($J431,SorP!$B$1:$B$6226,0)),"",INDIRECT("'SorP'!$A$"&amp;MATCH($S431&amp;$J431,SorP!C:C,0))))</f>
        <v/>
      </c>
      <c r="U431" s="168"/>
      <c r="V431" s="169" t="e">
        <f>IF(C431="",NA(),MATCH($B431&amp;$C431,'Smelter Look-up'!$J:$J,0))</f>
        <v>#N/A</v>
      </c>
      <c r="X431" s="170">
        <f t="shared" ca="1" si="22"/>
        <v>0</v>
      </c>
      <c r="AB431" s="314" t="str">
        <f t="shared" si="24"/>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3"/>
        <v/>
      </c>
      <c r="T432" s="155" t="str">
        <f ca="1">IF(B432="","",IF(ISERROR(MATCH($J432,SorP!$B$1:$B$6226,0)),"",INDIRECT("'SorP'!$A$"&amp;MATCH($S432&amp;$J432,SorP!C:C,0))))</f>
        <v/>
      </c>
      <c r="U432" s="168"/>
      <c r="V432" s="169" t="e">
        <f>IF(C432="",NA(),MATCH($B432&amp;$C432,'Smelter Look-up'!$J:$J,0))</f>
        <v>#N/A</v>
      </c>
      <c r="X432" s="170">
        <f t="shared" ca="1" si="22"/>
        <v>0</v>
      </c>
      <c r="AB432" s="314" t="str">
        <f t="shared" si="24"/>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3"/>
        <v/>
      </c>
      <c r="T433" s="155" t="str">
        <f ca="1">IF(B433="","",IF(ISERROR(MATCH($J433,SorP!$B$1:$B$6226,0)),"",INDIRECT("'SorP'!$A$"&amp;MATCH($S433&amp;$J433,SorP!C:C,0))))</f>
        <v/>
      </c>
      <c r="U433" s="168"/>
      <c r="V433" s="169" t="e">
        <f>IF(C433="",NA(),MATCH($B433&amp;$C433,'Smelter Look-up'!$J:$J,0))</f>
        <v>#N/A</v>
      </c>
      <c r="X433" s="170">
        <f t="shared" ca="1" si="22"/>
        <v>0</v>
      </c>
      <c r="AB433" s="314" t="str">
        <f t="shared" si="24"/>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3"/>
        <v/>
      </c>
      <c r="T434" s="155" t="str">
        <f ca="1">IF(B434="","",IF(ISERROR(MATCH($J434,SorP!$B$1:$B$6226,0)),"",INDIRECT("'SorP'!$A$"&amp;MATCH($S434&amp;$J434,SorP!C:C,0))))</f>
        <v/>
      </c>
      <c r="U434" s="168"/>
      <c r="V434" s="169" t="e">
        <f>IF(C434="",NA(),MATCH($B434&amp;$C434,'Smelter Look-up'!$J:$J,0))</f>
        <v>#N/A</v>
      </c>
      <c r="X434" s="170">
        <f t="shared" ca="1" si="22"/>
        <v>0</v>
      </c>
      <c r="AB434" s="314" t="str">
        <f t="shared" si="24"/>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3"/>
        <v/>
      </c>
      <c r="T435" s="155" t="str">
        <f ca="1">IF(B435="","",IF(ISERROR(MATCH($J435,SorP!$B$1:$B$6226,0)),"",INDIRECT("'SorP'!$A$"&amp;MATCH($S435&amp;$J435,SorP!C:C,0))))</f>
        <v/>
      </c>
      <c r="U435" s="168"/>
      <c r="V435" s="169" t="e">
        <f>IF(C435="",NA(),MATCH($B435&amp;$C435,'Smelter Look-up'!$J:$J,0))</f>
        <v>#N/A</v>
      </c>
      <c r="X435" s="170">
        <f t="shared" ca="1" si="22"/>
        <v>0</v>
      </c>
      <c r="AB435" s="314" t="str">
        <f t="shared" si="24"/>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3"/>
        <v/>
      </c>
      <c r="T436" s="155" t="str">
        <f ca="1">IF(B436="","",IF(ISERROR(MATCH($J436,SorP!$B$1:$B$6226,0)),"",INDIRECT("'SorP'!$A$"&amp;MATCH($S436&amp;$J436,SorP!C:C,0))))</f>
        <v/>
      </c>
      <c r="U436" s="168"/>
      <c r="V436" s="169" t="e">
        <f>IF(C436="",NA(),MATCH($B436&amp;$C436,'Smelter Look-up'!$J:$J,0))</f>
        <v>#N/A</v>
      </c>
      <c r="X436" s="170">
        <f t="shared" ca="1" si="22"/>
        <v>0</v>
      </c>
      <c r="AB436" s="314" t="str">
        <f t="shared" si="24"/>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3"/>
        <v/>
      </c>
      <c r="T437" s="155" t="str">
        <f ca="1">IF(B437="","",IF(ISERROR(MATCH($J437,SorP!$B$1:$B$6226,0)),"",INDIRECT("'SorP'!$A$"&amp;MATCH($S437&amp;$J437,SorP!C:C,0))))</f>
        <v/>
      </c>
      <c r="U437" s="168"/>
      <c r="V437" s="169" t="e">
        <f>IF(C437="",NA(),MATCH($B437&amp;$C437,'Smelter Look-up'!$J:$J,0))</f>
        <v>#N/A</v>
      </c>
      <c r="X437" s="170">
        <f t="shared" ca="1" si="22"/>
        <v>0</v>
      </c>
      <c r="AB437" s="314" t="str">
        <f t="shared" si="24"/>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3"/>
        <v/>
      </c>
      <c r="T438" s="155" t="str">
        <f ca="1">IF(B438="","",IF(ISERROR(MATCH($J438,SorP!$B$1:$B$6226,0)),"",INDIRECT("'SorP'!$A$"&amp;MATCH($S438&amp;$J438,SorP!C:C,0))))</f>
        <v/>
      </c>
      <c r="U438" s="168"/>
      <c r="V438" s="169" t="e">
        <f>IF(C438="",NA(),MATCH($B438&amp;$C438,'Smelter Look-up'!$J:$J,0))</f>
        <v>#N/A</v>
      </c>
      <c r="X438" s="170">
        <f t="shared" ca="1" si="22"/>
        <v>0</v>
      </c>
      <c r="AB438" s="314" t="str">
        <f t="shared" si="24"/>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3"/>
        <v/>
      </c>
      <c r="T439" s="155" t="str">
        <f ca="1">IF(B439="","",IF(ISERROR(MATCH($J439,SorP!$B$1:$B$6226,0)),"",INDIRECT("'SorP'!$A$"&amp;MATCH($S439&amp;$J439,SorP!C:C,0))))</f>
        <v/>
      </c>
      <c r="U439" s="168"/>
      <c r="V439" s="169" t="e">
        <f>IF(C439="",NA(),MATCH($B439&amp;$C439,'Smelter Look-up'!$J:$J,0))</f>
        <v>#N/A</v>
      </c>
      <c r="X439" s="170">
        <f t="shared" ca="1" si="22"/>
        <v>0</v>
      </c>
      <c r="AB439" s="314" t="str">
        <f t="shared" si="24"/>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3"/>
        <v/>
      </c>
      <c r="T440" s="155" t="str">
        <f ca="1">IF(B440="","",IF(ISERROR(MATCH($J440,SorP!$B$1:$B$6226,0)),"",INDIRECT("'SorP'!$A$"&amp;MATCH($S440&amp;$J440,SorP!C:C,0))))</f>
        <v/>
      </c>
      <c r="U440" s="168"/>
      <c r="V440" s="169" t="e">
        <f>IF(C440="",NA(),MATCH($B440&amp;$C440,'Smelter Look-up'!$J:$J,0))</f>
        <v>#N/A</v>
      </c>
      <c r="X440" s="170">
        <f t="shared" ca="1" si="22"/>
        <v>0</v>
      </c>
      <c r="AB440" s="314" t="str">
        <f t="shared" si="24"/>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3"/>
        <v/>
      </c>
      <c r="T441" s="155" t="str">
        <f ca="1">IF(B441="","",IF(ISERROR(MATCH($J441,SorP!$B$1:$B$6226,0)),"",INDIRECT("'SorP'!$A$"&amp;MATCH($S441&amp;$J441,SorP!C:C,0))))</f>
        <v/>
      </c>
      <c r="U441" s="168"/>
      <c r="V441" s="169" t="e">
        <f>IF(C441="",NA(),MATCH($B441&amp;$C441,'Smelter Look-up'!$J:$J,0))</f>
        <v>#N/A</v>
      </c>
      <c r="X441" s="170">
        <f t="shared" ca="1" si="22"/>
        <v>0</v>
      </c>
      <c r="AB441" s="314" t="str">
        <f t="shared" si="24"/>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3"/>
        <v/>
      </c>
      <c r="T442" s="155" t="str">
        <f ca="1">IF(B442="","",IF(ISERROR(MATCH($J442,SorP!$B$1:$B$6226,0)),"",INDIRECT("'SorP'!$A$"&amp;MATCH($S442&amp;$J442,SorP!C:C,0))))</f>
        <v/>
      </c>
      <c r="U442" s="168"/>
      <c r="V442" s="169" t="e">
        <f>IF(C442="",NA(),MATCH($B442&amp;$C442,'Smelter Look-up'!$J:$J,0))</f>
        <v>#N/A</v>
      </c>
      <c r="X442" s="170">
        <f t="shared" ca="1" si="22"/>
        <v>0</v>
      </c>
      <c r="AB442" s="314" t="str">
        <f t="shared" si="24"/>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3"/>
        <v/>
      </c>
      <c r="T443" s="155" t="str">
        <f ca="1">IF(B443="","",IF(ISERROR(MATCH($J443,SorP!$B$1:$B$6226,0)),"",INDIRECT("'SorP'!$A$"&amp;MATCH($S443&amp;$J443,SorP!C:C,0))))</f>
        <v/>
      </c>
      <c r="U443" s="168"/>
      <c r="V443" s="169" t="e">
        <f>IF(C443="",NA(),MATCH($B443&amp;$C443,'Smelter Look-up'!$J:$J,0))</f>
        <v>#N/A</v>
      </c>
      <c r="X443" s="170">
        <f t="shared" ca="1" si="22"/>
        <v>0</v>
      </c>
      <c r="AB443" s="314" t="str">
        <f t="shared" si="24"/>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3"/>
        <v/>
      </c>
      <c r="T444" s="155" t="str">
        <f ca="1">IF(B444="","",IF(ISERROR(MATCH($J444,SorP!$B$1:$B$6226,0)),"",INDIRECT("'SorP'!$A$"&amp;MATCH($S444&amp;$J444,SorP!C:C,0))))</f>
        <v/>
      </c>
      <c r="U444" s="168"/>
      <c r="V444" s="169" t="e">
        <f>IF(C444="",NA(),MATCH($B444&amp;$C444,'Smelter Look-up'!$J:$J,0))</f>
        <v>#N/A</v>
      </c>
      <c r="X444" s="170">
        <f t="shared" ca="1" si="22"/>
        <v>0</v>
      </c>
      <c r="AB444" s="314" t="str">
        <f t="shared" si="24"/>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3"/>
        <v/>
      </c>
      <c r="T445" s="155" t="str">
        <f ca="1">IF(B445="","",IF(ISERROR(MATCH($J445,SorP!$B$1:$B$6226,0)),"",INDIRECT("'SorP'!$A$"&amp;MATCH($S445&amp;$J445,SorP!C:C,0))))</f>
        <v/>
      </c>
      <c r="U445" s="168"/>
      <c r="V445" s="169" t="e">
        <f>IF(C445="",NA(),MATCH($B445&amp;$C445,'Smelter Look-up'!$J:$J,0))</f>
        <v>#N/A</v>
      </c>
      <c r="X445" s="170">
        <f t="shared" ca="1" si="22"/>
        <v>0</v>
      </c>
      <c r="AB445" s="314" t="str">
        <f t="shared" si="24"/>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3"/>
        <v/>
      </c>
      <c r="T446" s="155" t="str">
        <f ca="1">IF(B446="","",IF(ISERROR(MATCH($J446,SorP!$B$1:$B$6226,0)),"",INDIRECT("'SorP'!$A$"&amp;MATCH($S446&amp;$J446,SorP!C:C,0))))</f>
        <v/>
      </c>
      <c r="U446" s="168"/>
      <c r="V446" s="169" t="e">
        <f>IF(C446="",NA(),MATCH($B446&amp;$C446,'Smelter Look-up'!$J:$J,0))</f>
        <v>#N/A</v>
      </c>
      <c r="X446" s="170">
        <f t="shared" ca="1" si="22"/>
        <v>0</v>
      </c>
      <c r="AB446" s="314" t="str">
        <f t="shared" si="24"/>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3"/>
        <v/>
      </c>
      <c r="T447" s="155" t="str">
        <f ca="1">IF(B447="","",IF(ISERROR(MATCH($J447,SorP!$B$1:$B$6226,0)),"",INDIRECT("'SorP'!$A$"&amp;MATCH($S447&amp;$J447,SorP!C:C,0))))</f>
        <v/>
      </c>
      <c r="U447" s="168"/>
      <c r="V447" s="169" t="e">
        <f>IF(C447="",NA(),MATCH($B447&amp;$C447,'Smelter Look-up'!$J:$J,0))</f>
        <v>#N/A</v>
      </c>
      <c r="X447" s="170">
        <f t="shared" ref="X447:X510" ca="1" si="25">IF(AND(C447="Smelter not listed",OR(LEN(D447)=0,LEN(E447)=0)),1,0)</f>
        <v>0</v>
      </c>
      <c r="AB447" s="314" t="str">
        <f t="shared" si="24"/>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6">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5"/>
        <v>0</v>
      </c>
      <c r="AB448" s="314" t="str">
        <f t="shared" si="24"/>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6"/>
        <v/>
      </c>
      <c r="T449" s="155" t="str">
        <f ca="1">IF(B449="","",IF(ISERROR(MATCH($J449,SorP!$B$1:$B$6226,0)),"",INDIRECT("'SorP'!$A$"&amp;MATCH($S449&amp;$J449,SorP!C:C,0))))</f>
        <v/>
      </c>
      <c r="U449" s="168"/>
      <c r="V449" s="169" t="e">
        <f>IF(C449="",NA(),MATCH($B449&amp;$C449,'Smelter Look-up'!$J:$J,0))</f>
        <v>#N/A</v>
      </c>
      <c r="X449" s="170">
        <f t="shared" ca="1" si="25"/>
        <v>0</v>
      </c>
      <c r="AB449" s="314" t="str">
        <f t="shared" si="24"/>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6"/>
        <v/>
      </c>
      <c r="T450" s="155" t="str">
        <f ca="1">IF(B450="","",IF(ISERROR(MATCH($J450,SorP!$B$1:$B$6226,0)),"",INDIRECT("'SorP'!$A$"&amp;MATCH($S450&amp;$J450,SorP!C:C,0))))</f>
        <v/>
      </c>
      <c r="U450" s="168"/>
      <c r="V450" s="169" t="e">
        <f>IF(C450="",NA(),MATCH($B450&amp;$C450,'Smelter Look-up'!$J:$J,0))</f>
        <v>#N/A</v>
      </c>
      <c r="X450" s="170">
        <f t="shared" ca="1" si="25"/>
        <v>0</v>
      </c>
      <c r="AB450" s="314" t="str">
        <f t="shared" si="24"/>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6"/>
        <v/>
      </c>
      <c r="T451" s="155" t="str">
        <f ca="1">IF(B451="","",IF(ISERROR(MATCH($J451,SorP!$B$1:$B$6226,0)),"",INDIRECT("'SorP'!$A$"&amp;MATCH($S451&amp;$J451,SorP!C:C,0))))</f>
        <v/>
      </c>
      <c r="U451" s="168"/>
      <c r="V451" s="169" t="e">
        <f>IF(C451="",NA(),MATCH($B451&amp;$C451,'Smelter Look-up'!$J:$J,0))</f>
        <v>#N/A</v>
      </c>
      <c r="X451" s="170">
        <f t="shared" ca="1" si="25"/>
        <v>0</v>
      </c>
      <c r="AB451" s="314" t="str">
        <f t="shared" si="24"/>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6"/>
        <v/>
      </c>
      <c r="T452" s="155" t="str">
        <f ca="1">IF(B452="","",IF(ISERROR(MATCH($J452,SorP!$B$1:$B$6226,0)),"",INDIRECT("'SorP'!$A$"&amp;MATCH($S452&amp;$J452,SorP!C:C,0))))</f>
        <v/>
      </c>
      <c r="U452" s="168"/>
      <c r="V452" s="169" t="e">
        <f>IF(C452="",NA(),MATCH($B452&amp;$C452,'Smelter Look-up'!$J:$J,0))</f>
        <v>#N/A</v>
      </c>
      <c r="X452" s="170">
        <f t="shared" ca="1" si="25"/>
        <v>0</v>
      </c>
      <c r="AB452" s="314" t="str">
        <f t="shared" si="24"/>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6"/>
        <v/>
      </c>
      <c r="T453" s="155" t="str">
        <f ca="1">IF(B453="","",IF(ISERROR(MATCH($J453,SorP!$B$1:$B$6226,0)),"",INDIRECT("'SorP'!$A$"&amp;MATCH($S453&amp;$J453,SorP!C:C,0))))</f>
        <v/>
      </c>
      <c r="U453" s="168"/>
      <c r="V453" s="169" t="e">
        <f>IF(C453="",NA(),MATCH($B453&amp;$C453,'Smelter Look-up'!$J:$J,0))</f>
        <v>#N/A</v>
      </c>
      <c r="X453" s="170">
        <f t="shared" ca="1" si="25"/>
        <v>0</v>
      </c>
      <c r="AB453" s="314" t="str">
        <f t="shared" si="24"/>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6"/>
        <v/>
      </c>
      <c r="T454" s="155" t="str">
        <f ca="1">IF(B454="","",IF(ISERROR(MATCH($J454,SorP!$B$1:$B$6226,0)),"",INDIRECT("'SorP'!$A$"&amp;MATCH($S454&amp;$J454,SorP!C:C,0))))</f>
        <v/>
      </c>
      <c r="U454" s="168"/>
      <c r="V454" s="169" t="e">
        <f>IF(C454="",NA(),MATCH($B454&amp;$C454,'Smelter Look-up'!$J:$J,0))</f>
        <v>#N/A</v>
      </c>
      <c r="X454" s="170">
        <f t="shared" ca="1" si="25"/>
        <v>0</v>
      </c>
      <c r="AB454" s="314" t="str">
        <f t="shared" ref="AB454:AB517" si="27">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6"/>
        <v/>
      </c>
      <c r="T455" s="155" t="str">
        <f ca="1">IF(B455="","",IF(ISERROR(MATCH($J455,SorP!$B$1:$B$6226,0)),"",INDIRECT("'SorP'!$A$"&amp;MATCH($S455&amp;$J455,SorP!C:C,0))))</f>
        <v/>
      </c>
      <c r="U455" s="168"/>
      <c r="V455" s="169" t="e">
        <f>IF(C455="",NA(),MATCH($B455&amp;$C455,'Smelter Look-up'!$J:$J,0))</f>
        <v>#N/A</v>
      </c>
      <c r="X455" s="170">
        <f t="shared" ca="1" si="25"/>
        <v>0</v>
      </c>
      <c r="AB455" s="314" t="str">
        <f t="shared" si="27"/>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6"/>
        <v/>
      </c>
      <c r="T456" s="155" t="str">
        <f ca="1">IF(B456="","",IF(ISERROR(MATCH($J456,SorP!$B$1:$B$6226,0)),"",INDIRECT("'SorP'!$A$"&amp;MATCH($S456&amp;$J456,SorP!C:C,0))))</f>
        <v/>
      </c>
      <c r="U456" s="168"/>
      <c r="V456" s="169" t="e">
        <f>IF(C456="",NA(),MATCH($B456&amp;$C456,'Smelter Look-up'!$J:$J,0))</f>
        <v>#N/A</v>
      </c>
      <c r="X456" s="170">
        <f t="shared" ca="1" si="25"/>
        <v>0</v>
      </c>
      <c r="AB456" s="314" t="str">
        <f t="shared" si="27"/>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6"/>
        <v/>
      </c>
      <c r="T457" s="155" t="str">
        <f ca="1">IF(B457="","",IF(ISERROR(MATCH($J457,SorP!$B$1:$B$6226,0)),"",INDIRECT("'SorP'!$A$"&amp;MATCH($S457&amp;$J457,SorP!C:C,0))))</f>
        <v/>
      </c>
      <c r="U457" s="168"/>
      <c r="V457" s="169" t="e">
        <f>IF(C457="",NA(),MATCH($B457&amp;$C457,'Smelter Look-up'!$J:$J,0))</f>
        <v>#N/A</v>
      </c>
      <c r="X457" s="170">
        <f t="shared" ca="1" si="25"/>
        <v>0</v>
      </c>
      <c r="AB457" s="314" t="str">
        <f t="shared" si="27"/>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6"/>
        <v/>
      </c>
      <c r="T458" s="155" t="str">
        <f ca="1">IF(B458="","",IF(ISERROR(MATCH($J458,SorP!$B$1:$B$6226,0)),"",INDIRECT("'SorP'!$A$"&amp;MATCH($S458&amp;$J458,SorP!C:C,0))))</f>
        <v/>
      </c>
      <c r="U458" s="168"/>
      <c r="V458" s="169" t="e">
        <f>IF(C458="",NA(),MATCH($B458&amp;$C458,'Smelter Look-up'!$J:$J,0))</f>
        <v>#N/A</v>
      </c>
      <c r="X458" s="170">
        <f t="shared" ca="1" si="25"/>
        <v>0</v>
      </c>
      <c r="AB458" s="314" t="str">
        <f t="shared" si="27"/>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6"/>
        <v/>
      </c>
      <c r="T459" s="155" t="str">
        <f ca="1">IF(B459="","",IF(ISERROR(MATCH($J459,SorP!$B$1:$B$6226,0)),"",INDIRECT("'SorP'!$A$"&amp;MATCH($S459&amp;$J459,SorP!C:C,0))))</f>
        <v/>
      </c>
      <c r="U459" s="168"/>
      <c r="V459" s="169" t="e">
        <f>IF(C459="",NA(),MATCH($B459&amp;$C459,'Smelter Look-up'!$J:$J,0))</f>
        <v>#N/A</v>
      </c>
      <c r="X459" s="170">
        <f t="shared" ca="1" si="25"/>
        <v>0</v>
      </c>
      <c r="AB459" s="314" t="str">
        <f t="shared" si="27"/>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6"/>
        <v/>
      </c>
      <c r="T460" s="155" t="str">
        <f ca="1">IF(B460="","",IF(ISERROR(MATCH($J460,SorP!$B$1:$B$6226,0)),"",INDIRECT("'SorP'!$A$"&amp;MATCH($S460&amp;$J460,SorP!C:C,0))))</f>
        <v/>
      </c>
      <c r="U460" s="168"/>
      <c r="V460" s="169" t="e">
        <f>IF(C460="",NA(),MATCH($B460&amp;$C460,'Smelter Look-up'!$J:$J,0))</f>
        <v>#N/A</v>
      </c>
      <c r="X460" s="170">
        <f t="shared" ca="1" si="25"/>
        <v>0</v>
      </c>
      <c r="AB460" s="314" t="str">
        <f t="shared" si="27"/>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6"/>
        <v/>
      </c>
      <c r="T461" s="155" t="str">
        <f ca="1">IF(B461="","",IF(ISERROR(MATCH($J461,SorP!$B$1:$B$6226,0)),"",INDIRECT("'SorP'!$A$"&amp;MATCH($S461&amp;$J461,SorP!C:C,0))))</f>
        <v/>
      </c>
      <c r="U461" s="168"/>
      <c r="V461" s="169" t="e">
        <f>IF(C461="",NA(),MATCH($B461&amp;$C461,'Smelter Look-up'!$J:$J,0))</f>
        <v>#N/A</v>
      </c>
      <c r="X461" s="170">
        <f t="shared" ca="1" si="25"/>
        <v>0</v>
      </c>
      <c r="AB461" s="314" t="str">
        <f t="shared" si="27"/>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6"/>
        <v/>
      </c>
      <c r="T462" s="155" t="str">
        <f ca="1">IF(B462="","",IF(ISERROR(MATCH($J462,SorP!$B$1:$B$6226,0)),"",INDIRECT("'SorP'!$A$"&amp;MATCH($S462&amp;$J462,SorP!C:C,0))))</f>
        <v/>
      </c>
      <c r="U462" s="168"/>
      <c r="V462" s="169" t="e">
        <f>IF(C462="",NA(),MATCH($B462&amp;$C462,'Smelter Look-up'!$J:$J,0))</f>
        <v>#N/A</v>
      </c>
      <c r="X462" s="170">
        <f t="shared" ca="1" si="25"/>
        <v>0</v>
      </c>
      <c r="AB462" s="314" t="str">
        <f t="shared" si="27"/>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6"/>
        <v/>
      </c>
      <c r="T463" s="155" t="str">
        <f ca="1">IF(B463="","",IF(ISERROR(MATCH($J463,SorP!$B$1:$B$6226,0)),"",INDIRECT("'SorP'!$A$"&amp;MATCH($S463&amp;$J463,SorP!C:C,0))))</f>
        <v/>
      </c>
      <c r="U463" s="168"/>
      <c r="V463" s="169" t="e">
        <f>IF(C463="",NA(),MATCH($B463&amp;$C463,'Smelter Look-up'!$J:$J,0))</f>
        <v>#N/A</v>
      </c>
      <c r="X463" s="170">
        <f t="shared" ca="1" si="25"/>
        <v>0</v>
      </c>
      <c r="AB463" s="314" t="str">
        <f t="shared" si="27"/>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6"/>
        <v/>
      </c>
      <c r="T464" s="155" t="str">
        <f ca="1">IF(B464="","",IF(ISERROR(MATCH($J464,SorP!$B$1:$B$6226,0)),"",INDIRECT("'SorP'!$A$"&amp;MATCH($S464&amp;$J464,SorP!C:C,0))))</f>
        <v/>
      </c>
      <c r="U464" s="168"/>
      <c r="V464" s="169" t="e">
        <f>IF(C464="",NA(),MATCH($B464&amp;$C464,'Smelter Look-up'!$J:$J,0))</f>
        <v>#N/A</v>
      </c>
      <c r="X464" s="170">
        <f t="shared" ca="1" si="25"/>
        <v>0</v>
      </c>
      <c r="AB464" s="314" t="str">
        <f t="shared" si="27"/>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6"/>
        <v/>
      </c>
      <c r="T465" s="155" t="str">
        <f ca="1">IF(B465="","",IF(ISERROR(MATCH($J465,SorP!$B$1:$B$6226,0)),"",INDIRECT("'SorP'!$A$"&amp;MATCH($S465&amp;$J465,SorP!C:C,0))))</f>
        <v/>
      </c>
      <c r="U465" s="168"/>
      <c r="V465" s="169" t="e">
        <f>IF(C465="",NA(),MATCH($B465&amp;$C465,'Smelter Look-up'!$J:$J,0))</f>
        <v>#N/A</v>
      </c>
      <c r="X465" s="170">
        <f t="shared" ca="1" si="25"/>
        <v>0</v>
      </c>
      <c r="AB465" s="314" t="str">
        <f t="shared" si="27"/>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6"/>
        <v/>
      </c>
      <c r="T466" s="155" t="str">
        <f ca="1">IF(B466="","",IF(ISERROR(MATCH($J466,SorP!$B$1:$B$6226,0)),"",INDIRECT("'SorP'!$A$"&amp;MATCH($S466&amp;$J466,SorP!C:C,0))))</f>
        <v/>
      </c>
      <c r="U466" s="168"/>
      <c r="V466" s="169" t="e">
        <f>IF(C466="",NA(),MATCH($B466&amp;$C466,'Smelter Look-up'!$J:$J,0))</f>
        <v>#N/A</v>
      </c>
      <c r="X466" s="170">
        <f t="shared" ca="1" si="25"/>
        <v>0</v>
      </c>
      <c r="AB466" s="314" t="str">
        <f t="shared" si="27"/>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6"/>
        <v/>
      </c>
      <c r="T467" s="155" t="str">
        <f ca="1">IF(B467="","",IF(ISERROR(MATCH($J467,SorP!$B$1:$B$6226,0)),"",INDIRECT("'SorP'!$A$"&amp;MATCH($S467&amp;$J467,SorP!C:C,0))))</f>
        <v/>
      </c>
      <c r="U467" s="168"/>
      <c r="V467" s="169" t="e">
        <f>IF(C467="",NA(),MATCH($B467&amp;$C467,'Smelter Look-up'!$J:$J,0))</f>
        <v>#N/A</v>
      </c>
      <c r="X467" s="170">
        <f t="shared" ca="1" si="25"/>
        <v>0</v>
      </c>
      <c r="AB467" s="314" t="str">
        <f t="shared" si="27"/>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6"/>
        <v/>
      </c>
      <c r="T468" s="155" t="str">
        <f ca="1">IF(B468="","",IF(ISERROR(MATCH($J468,SorP!$B$1:$B$6226,0)),"",INDIRECT("'SorP'!$A$"&amp;MATCH($S468&amp;$J468,SorP!C:C,0))))</f>
        <v/>
      </c>
      <c r="U468" s="168"/>
      <c r="V468" s="169" t="e">
        <f>IF(C468="",NA(),MATCH($B468&amp;$C468,'Smelter Look-up'!$J:$J,0))</f>
        <v>#N/A</v>
      </c>
      <c r="X468" s="170">
        <f t="shared" ca="1" si="25"/>
        <v>0</v>
      </c>
      <c r="AB468" s="314" t="str">
        <f t="shared" si="27"/>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6"/>
        <v/>
      </c>
      <c r="T469" s="155" t="str">
        <f ca="1">IF(B469="","",IF(ISERROR(MATCH($J469,SorP!$B$1:$B$6226,0)),"",INDIRECT("'SorP'!$A$"&amp;MATCH($S469&amp;$J469,SorP!C:C,0))))</f>
        <v/>
      </c>
      <c r="U469" s="168"/>
      <c r="V469" s="169" t="e">
        <f>IF(C469="",NA(),MATCH($B469&amp;$C469,'Smelter Look-up'!$J:$J,0))</f>
        <v>#N/A</v>
      </c>
      <c r="X469" s="170">
        <f t="shared" ca="1" si="25"/>
        <v>0</v>
      </c>
      <c r="AB469" s="314" t="str">
        <f t="shared" si="27"/>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6"/>
        <v/>
      </c>
      <c r="T470" s="155" t="str">
        <f ca="1">IF(B470="","",IF(ISERROR(MATCH($J470,SorP!$B$1:$B$6226,0)),"",INDIRECT("'SorP'!$A$"&amp;MATCH($S470&amp;$J470,SorP!C:C,0))))</f>
        <v/>
      </c>
      <c r="U470" s="168"/>
      <c r="V470" s="169" t="e">
        <f>IF(C470="",NA(),MATCH($B470&amp;$C470,'Smelter Look-up'!$J:$J,0))</f>
        <v>#N/A</v>
      </c>
      <c r="X470" s="170">
        <f t="shared" ca="1" si="25"/>
        <v>0</v>
      </c>
      <c r="AB470" s="314" t="str">
        <f t="shared" si="27"/>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6"/>
        <v/>
      </c>
      <c r="T471" s="155" t="str">
        <f ca="1">IF(B471="","",IF(ISERROR(MATCH($J471,SorP!$B$1:$B$6226,0)),"",INDIRECT("'SorP'!$A$"&amp;MATCH($S471&amp;$J471,SorP!C:C,0))))</f>
        <v/>
      </c>
      <c r="U471" s="168"/>
      <c r="V471" s="169" t="e">
        <f>IF(C471="",NA(),MATCH($B471&amp;$C471,'Smelter Look-up'!$J:$J,0))</f>
        <v>#N/A</v>
      </c>
      <c r="X471" s="170">
        <f t="shared" ca="1" si="25"/>
        <v>0</v>
      </c>
      <c r="AB471" s="314" t="str">
        <f t="shared" si="27"/>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6"/>
        <v/>
      </c>
      <c r="T472" s="155" t="str">
        <f ca="1">IF(B472="","",IF(ISERROR(MATCH($J472,SorP!$B$1:$B$6226,0)),"",INDIRECT("'SorP'!$A$"&amp;MATCH($S472&amp;$J472,SorP!C:C,0))))</f>
        <v/>
      </c>
      <c r="U472" s="168"/>
      <c r="V472" s="169" t="e">
        <f>IF(C472="",NA(),MATCH($B472&amp;$C472,'Smelter Look-up'!$J:$J,0))</f>
        <v>#N/A</v>
      </c>
      <c r="X472" s="170">
        <f t="shared" ca="1" si="25"/>
        <v>0</v>
      </c>
      <c r="AB472" s="314" t="str">
        <f t="shared" si="27"/>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6"/>
        <v/>
      </c>
      <c r="T473" s="155" t="str">
        <f ca="1">IF(B473="","",IF(ISERROR(MATCH($J473,SorP!$B$1:$B$6226,0)),"",INDIRECT("'SorP'!$A$"&amp;MATCH($S473&amp;$J473,SorP!C:C,0))))</f>
        <v/>
      </c>
      <c r="U473" s="168"/>
      <c r="V473" s="169" t="e">
        <f>IF(C473="",NA(),MATCH($B473&amp;$C473,'Smelter Look-up'!$J:$J,0))</f>
        <v>#N/A</v>
      </c>
      <c r="X473" s="170">
        <f t="shared" ca="1" si="25"/>
        <v>0</v>
      </c>
      <c r="AB473" s="314" t="str">
        <f t="shared" si="27"/>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6"/>
        <v/>
      </c>
      <c r="T474" s="155" t="str">
        <f ca="1">IF(B474="","",IF(ISERROR(MATCH($J474,SorP!$B$1:$B$6226,0)),"",INDIRECT("'SorP'!$A$"&amp;MATCH($S474&amp;$J474,SorP!C:C,0))))</f>
        <v/>
      </c>
      <c r="U474" s="168"/>
      <c r="V474" s="169" t="e">
        <f>IF(C474="",NA(),MATCH($B474&amp;$C474,'Smelter Look-up'!$J:$J,0))</f>
        <v>#N/A</v>
      </c>
      <c r="X474" s="170">
        <f t="shared" ca="1" si="25"/>
        <v>0</v>
      </c>
      <c r="AB474" s="314" t="str">
        <f t="shared" si="27"/>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6"/>
        <v/>
      </c>
      <c r="T475" s="155" t="str">
        <f ca="1">IF(B475="","",IF(ISERROR(MATCH($J475,SorP!$B$1:$B$6226,0)),"",INDIRECT("'SorP'!$A$"&amp;MATCH($S475&amp;$J475,SorP!C:C,0))))</f>
        <v/>
      </c>
      <c r="U475" s="168"/>
      <c r="V475" s="169" t="e">
        <f>IF(C475="",NA(),MATCH($B475&amp;$C475,'Smelter Look-up'!$J:$J,0))</f>
        <v>#N/A</v>
      </c>
      <c r="X475" s="170">
        <f t="shared" ca="1" si="25"/>
        <v>0</v>
      </c>
      <c r="AB475" s="314" t="str">
        <f t="shared" si="27"/>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6"/>
        <v/>
      </c>
      <c r="T476" s="155" t="str">
        <f ca="1">IF(B476="","",IF(ISERROR(MATCH($J476,SorP!$B$1:$B$6226,0)),"",INDIRECT("'SorP'!$A$"&amp;MATCH($S476&amp;$J476,SorP!C:C,0))))</f>
        <v/>
      </c>
      <c r="U476" s="168"/>
      <c r="V476" s="169" t="e">
        <f>IF(C476="",NA(),MATCH($B476&amp;$C476,'Smelter Look-up'!$J:$J,0))</f>
        <v>#N/A</v>
      </c>
      <c r="X476" s="170">
        <f t="shared" ca="1" si="25"/>
        <v>0</v>
      </c>
      <c r="AB476" s="314" t="str">
        <f t="shared" si="27"/>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6"/>
        <v/>
      </c>
      <c r="T477" s="155" t="str">
        <f ca="1">IF(B477="","",IF(ISERROR(MATCH($J477,SorP!$B$1:$B$6226,0)),"",INDIRECT("'SorP'!$A$"&amp;MATCH($S477&amp;$J477,SorP!C:C,0))))</f>
        <v/>
      </c>
      <c r="U477" s="168"/>
      <c r="V477" s="169" t="e">
        <f>IF(C477="",NA(),MATCH($B477&amp;$C477,'Smelter Look-up'!$J:$J,0))</f>
        <v>#N/A</v>
      </c>
      <c r="X477" s="170">
        <f t="shared" ca="1" si="25"/>
        <v>0</v>
      </c>
      <c r="AB477" s="314" t="str">
        <f t="shared" si="27"/>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6"/>
        <v/>
      </c>
      <c r="T478" s="155" t="str">
        <f ca="1">IF(B478="","",IF(ISERROR(MATCH($J478,SorP!$B$1:$B$6226,0)),"",INDIRECT("'SorP'!$A$"&amp;MATCH($S478&amp;$J478,SorP!C:C,0))))</f>
        <v/>
      </c>
      <c r="U478" s="168"/>
      <c r="V478" s="169" t="e">
        <f>IF(C478="",NA(),MATCH($B478&amp;$C478,'Smelter Look-up'!$J:$J,0))</f>
        <v>#N/A</v>
      </c>
      <c r="X478" s="170">
        <f t="shared" ca="1" si="25"/>
        <v>0</v>
      </c>
      <c r="AB478" s="314" t="str">
        <f t="shared" si="27"/>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6"/>
        <v/>
      </c>
      <c r="T479" s="155" t="str">
        <f ca="1">IF(B479="","",IF(ISERROR(MATCH($J479,SorP!$B$1:$B$6226,0)),"",INDIRECT("'SorP'!$A$"&amp;MATCH($S479&amp;$J479,SorP!C:C,0))))</f>
        <v/>
      </c>
      <c r="U479" s="168"/>
      <c r="V479" s="169" t="e">
        <f>IF(C479="",NA(),MATCH($B479&amp;$C479,'Smelter Look-up'!$J:$J,0))</f>
        <v>#N/A</v>
      </c>
      <c r="X479" s="170">
        <f t="shared" ca="1" si="25"/>
        <v>0</v>
      </c>
      <c r="AB479" s="314" t="str">
        <f t="shared" si="27"/>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6"/>
        <v/>
      </c>
      <c r="T480" s="155" t="str">
        <f ca="1">IF(B480="","",IF(ISERROR(MATCH($J480,SorP!$B$1:$B$6226,0)),"",INDIRECT("'SorP'!$A$"&amp;MATCH($S480&amp;$J480,SorP!C:C,0))))</f>
        <v/>
      </c>
      <c r="U480" s="168"/>
      <c r="V480" s="169" t="e">
        <f>IF(C480="",NA(),MATCH($B480&amp;$C480,'Smelter Look-up'!$J:$J,0))</f>
        <v>#N/A</v>
      </c>
      <c r="X480" s="170">
        <f t="shared" ca="1" si="25"/>
        <v>0</v>
      </c>
      <c r="AB480" s="314" t="str">
        <f t="shared" si="27"/>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6"/>
        <v/>
      </c>
      <c r="T481" s="155" t="str">
        <f ca="1">IF(B481="","",IF(ISERROR(MATCH($J481,SorP!$B$1:$B$6226,0)),"",INDIRECT("'SorP'!$A$"&amp;MATCH($S481&amp;$J481,SorP!C:C,0))))</f>
        <v/>
      </c>
      <c r="U481" s="168"/>
      <c r="V481" s="169" t="e">
        <f>IF(C481="",NA(),MATCH($B481&amp;$C481,'Smelter Look-up'!$J:$J,0))</f>
        <v>#N/A</v>
      </c>
      <c r="X481" s="170">
        <f t="shared" ca="1" si="25"/>
        <v>0</v>
      </c>
      <c r="AB481" s="314" t="str">
        <f t="shared" si="27"/>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6"/>
        <v/>
      </c>
      <c r="T482" s="155" t="str">
        <f ca="1">IF(B482="","",IF(ISERROR(MATCH($J482,SorP!$B$1:$B$6226,0)),"",INDIRECT("'SorP'!$A$"&amp;MATCH($S482&amp;$J482,SorP!C:C,0))))</f>
        <v/>
      </c>
      <c r="U482" s="168"/>
      <c r="V482" s="169" t="e">
        <f>IF(C482="",NA(),MATCH($B482&amp;$C482,'Smelter Look-up'!$J:$J,0))</f>
        <v>#N/A</v>
      </c>
      <c r="X482" s="170">
        <f t="shared" ca="1" si="25"/>
        <v>0</v>
      </c>
      <c r="AB482" s="314" t="str">
        <f t="shared" si="27"/>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6"/>
        <v/>
      </c>
      <c r="T483" s="155" t="str">
        <f ca="1">IF(B483="","",IF(ISERROR(MATCH($J483,SorP!$B$1:$B$6226,0)),"",INDIRECT("'SorP'!$A$"&amp;MATCH($S483&amp;$J483,SorP!C:C,0))))</f>
        <v/>
      </c>
      <c r="U483" s="168"/>
      <c r="V483" s="169" t="e">
        <f>IF(C483="",NA(),MATCH($B483&amp;$C483,'Smelter Look-up'!$J:$J,0))</f>
        <v>#N/A</v>
      </c>
      <c r="X483" s="170">
        <f t="shared" ca="1" si="25"/>
        <v>0</v>
      </c>
      <c r="AB483" s="314" t="str">
        <f t="shared" si="27"/>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6"/>
        <v/>
      </c>
      <c r="T484" s="155" t="str">
        <f ca="1">IF(B484="","",IF(ISERROR(MATCH($J484,SorP!$B$1:$B$6226,0)),"",INDIRECT("'SorP'!$A$"&amp;MATCH($S484&amp;$J484,SorP!C:C,0))))</f>
        <v/>
      </c>
      <c r="U484" s="168"/>
      <c r="V484" s="169" t="e">
        <f>IF(C484="",NA(),MATCH($B484&amp;$C484,'Smelter Look-up'!$J:$J,0))</f>
        <v>#N/A</v>
      </c>
      <c r="X484" s="170">
        <f t="shared" ca="1" si="25"/>
        <v>0</v>
      </c>
      <c r="AB484" s="314" t="str">
        <f t="shared" si="27"/>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6"/>
        <v/>
      </c>
      <c r="T485" s="155" t="str">
        <f ca="1">IF(B485="","",IF(ISERROR(MATCH($J485,SorP!$B$1:$B$6226,0)),"",INDIRECT("'SorP'!$A$"&amp;MATCH($S485&amp;$J485,SorP!C:C,0))))</f>
        <v/>
      </c>
      <c r="U485" s="168"/>
      <c r="V485" s="169" t="e">
        <f>IF(C485="",NA(),MATCH($B485&amp;$C485,'Smelter Look-up'!$J:$J,0))</f>
        <v>#N/A</v>
      </c>
      <c r="X485" s="170">
        <f t="shared" ca="1" si="25"/>
        <v>0</v>
      </c>
      <c r="AB485" s="314" t="str">
        <f t="shared" si="27"/>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6"/>
        <v/>
      </c>
      <c r="T486" s="155" t="str">
        <f ca="1">IF(B486="","",IF(ISERROR(MATCH($J486,SorP!$B$1:$B$6226,0)),"",INDIRECT("'SorP'!$A$"&amp;MATCH($S486&amp;$J486,SorP!C:C,0))))</f>
        <v/>
      </c>
      <c r="U486" s="168"/>
      <c r="V486" s="169" t="e">
        <f>IF(C486="",NA(),MATCH($B486&amp;$C486,'Smelter Look-up'!$J:$J,0))</f>
        <v>#N/A</v>
      </c>
      <c r="X486" s="170">
        <f t="shared" ca="1" si="25"/>
        <v>0</v>
      </c>
      <c r="AB486" s="314" t="str">
        <f t="shared" si="27"/>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6"/>
        <v/>
      </c>
      <c r="T487" s="155" t="str">
        <f ca="1">IF(B487="","",IF(ISERROR(MATCH($J487,SorP!$B$1:$B$6226,0)),"",INDIRECT("'SorP'!$A$"&amp;MATCH($S487&amp;$J487,SorP!C:C,0))))</f>
        <v/>
      </c>
      <c r="U487" s="168"/>
      <c r="V487" s="169" t="e">
        <f>IF(C487="",NA(),MATCH($B487&amp;$C487,'Smelter Look-up'!$J:$J,0))</f>
        <v>#N/A</v>
      </c>
      <c r="X487" s="170">
        <f t="shared" ca="1" si="25"/>
        <v>0</v>
      </c>
      <c r="AB487" s="314" t="str">
        <f t="shared" si="27"/>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6"/>
        <v/>
      </c>
      <c r="T488" s="155" t="str">
        <f ca="1">IF(B488="","",IF(ISERROR(MATCH($J488,SorP!$B$1:$B$6226,0)),"",INDIRECT("'SorP'!$A$"&amp;MATCH($S488&amp;$J488,SorP!C:C,0))))</f>
        <v/>
      </c>
      <c r="U488" s="168"/>
      <c r="V488" s="169" t="e">
        <f>IF(C488="",NA(),MATCH($B488&amp;$C488,'Smelter Look-up'!$J:$J,0))</f>
        <v>#N/A</v>
      </c>
      <c r="X488" s="170">
        <f t="shared" ca="1" si="25"/>
        <v>0</v>
      </c>
      <c r="AB488" s="314" t="str">
        <f t="shared" si="27"/>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6"/>
        <v/>
      </c>
      <c r="T489" s="155" t="str">
        <f ca="1">IF(B489="","",IF(ISERROR(MATCH($J489,SorP!$B$1:$B$6226,0)),"",INDIRECT("'SorP'!$A$"&amp;MATCH($S489&amp;$J489,SorP!C:C,0))))</f>
        <v/>
      </c>
      <c r="U489" s="168"/>
      <c r="V489" s="169" t="e">
        <f>IF(C489="",NA(),MATCH($B489&amp;$C489,'Smelter Look-up'!$J:$J,0))</f>
        <v>#N/A</v>
      </c>
      <c r="X489" s="170">
        <f t="shared" ca="1" si="25"/>
        <v>0</v>
      </c>
      <c r="AB489" s="314" t="str">
        <f t="shared" si="27"/>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6"/>
        <v/>
      </c>
      <c r="T490" s="155" t="str">
        <f ca="1">IF(B490="","",IF(ISERROR(MATCH($J490,SorP!$B$1:$B$6226,0)),"",INDIRECT("'SorP'!$A$"&amp;MATCH($S490&amp;$J490,SorP!C:C,0))))</f>
        <v/>
      </c>
      <c r="U490" s="168"/>
      <c r="V490" s="169" t="e">
        <f>IF(C490="",NA(),MATCH($B490&amp;$C490,'Smelter Look-up'!$J:$J,0))</f>
        <v>#N/A</v>
      </c>
      <c r="X490" s="170">
        <f t="shared" ca="1" si="25"/>
        <v>0</v>
      </c>
      <c r="AB490" s="314" t="str">
        <f t="shared" si="27"/>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6"/>
        <v/>
      </c>
      <c r="T491" s="155" t="str">
        <f ca="1">IF(B491="","",IF(ISERROR(MATCH($J491,SorP!$B$1:$B$6226,0)),"",INDIRECT("'SorP'!$A$"&amp;MATCH($S491&amp;$J491,SorP!C:C,0))))</f>
        <v/>
      </c>
      <c r="U491" s="168"/>
      <c r="V491" s="169" t="e">
        <f>IF(C491="",NA(),MATCH($B491&amp;$C491,'Smelter Look-up'!$J:$J,0))</f>
        <v>#N/A</v>
      </c>
      <c r="X491" s="170">
        <f t="shared" ca="1" si="25"/>
        <v>0</v>
      </c>
      <c r="AB491" s="314" t="str">
        <f t="shared" si="27"/>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6"/>
        <v/>
      </c>
      <c r="T492" s="155" t="str">
        <f ca="1">IF(B492="","",IF(ISERROR(MATCH($J492,SorP!$B$1:$B$6226,0)),"",INDIRECT("'SorP'!$A$"&amp;MATCH($S492&amp;$J492,SorP!C:C,0))))</f>
        <v/>
      </c>
      <c r="U492" s="168"/>
      <c r="V492" s="169" t="e">
        <f>IF(C492="",NA(),MATCH($B492&amp;$C492,'Smelter Look-up'!$J:$J,0))</f>
        <v>#N/A</v>
      </c>
      <c r="X492" s="170">
        <f t="shared" ca="1" si="25"/>
        <v>0</v>
      </c>
      <c r="AB492" s="314" t="str">
        <f t="shared" si="27"/>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6"/>
        <v/>
      </c>
      <c r="T493" s="155" t="str">
        <f ca="1">IF(B493="","",IF(ISERROR(MATCH($J493,SorP!$B$1:$B$6226,0)),"",INDIRECT("'SorP'!$A$"&amp;MATCH($S493&amp;$J493,SorP!C:C,0))))</f>
        <v/>
      </c>
      <c r="U493" s="168"/>
      <c r="V493" s="169" t="e">
        <f>IF(C493="",NA(),MATCH($B493&amp;$C493,'Smelter Look-up'!$J:$J,0))</f>
        <v>#N/A</v>
      </c>
      <c r="X493" s="170">
        <f t="shared" ca="1" si="25"/>
        <v>0</v>
      </c>
      <c r="AB493" s="314" t="str">
        <f t="shared" si="27"/>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6"/>
        <v/>
      </c>
      <c r="T494" s="155" t="str">
        <f ca="1">IF(B494="","",IF(ISERROR(MATCH($J494,SorP!$B$1:$B$6226,0)),"",INDIRECT("'SorP'!$A$"&amp;MATCH($S494&amp;$J494,SorP!C:C,0))))</f>
        <v/>
      </c>
      <c r="U494" s="168"/>
      <c r="V494" s="169" t="e">
        <f>IF(C494="",NA(),MATCH($B494&amp;$C494,'Smelter Look-up'!$J:$J,0))</f>
        <v>#N/A</v>
      </c>
      <c r="X494" s="170">
        <f t="shared" ca="1" si="25"/>
        <v>0</v>
      </c>
      <c r="AB494" s="314" t="str">
        <f t="shared" si="27"/>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6"/>
        <v/>
      </c>
      <c r="T495" s="155" t="str">
        <f ca="1">IF(B495="","",IF(ISERROR(MATCH($J495,SorP!$B$1:$B$6226,0)),"",INDIRECT("'SorP'!$A$"&amp;MATCH($S495&amp;$J495,SorP!C:C,0))))</f>
        <v/>
      </c>
      <c r="U495" s="168"/>
      <c r="V495" s="169" t="e">
        <f>IF(C495="",NA(),MATCH($B495&amp;$C495,'Smelter Look-up'!$J:$J,0))</f>
        <v>#N/A</v>
      </c>
      <c r="X495" s="170">
        <f t="shared" ca="1" si="25"/>
        <v>0</v>
      </c>
      <c r="AB495" s="314" t="str">
        <f t="shared" si="27"/>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6"/>
        <v/>
      </c>
      <c r="T496" s="155" t="str">
        <f ca="1">IF(B496="","",IF(ISERROR(MATCH($J496,SorP!$B$1:$B$6226,0)),"",INDIRECT("'SorP'!$A$"&amp;MATCH($S496&amp;$J496,SorP!C:C,0))))</f>
        <v/>
      </c>
      <c r="U496" s="168"/>
      <c r="V496" s="169" t="e">
        <f>IF(C496="",NA(),MATCH($B496&amp;$C496,'Smelter Look-up'!$J:$J,0))</f>
        <v>#N/A</v>
      </c>
      <c r="X496" s="170">
        <f t="shared" ca="1" si="25"/>
        <v>0</v>
      </c>
      <c r="AB496" s="314" t="str">
        <f t="shared" si="27"/>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6"/>
        <v/>
      </c>
      <c r="T497" s="155" t="str">
        <f ca="1">IF(B497="","",IF(ISERROR(MATCH($J497,SorP!$B$1:$B$6226,0)),"",INDIRECT("'SorP'!$A$"&amp;MATCH($S497&amp;$J497,SorP!C:C,0))))</f>
        <v/>
      </c>
      <c r="U497" s="168"/>
      <c r="V497" s="169" t="e">
        <f>IF(C497="",NA(),MATCH($B497&amp;$C497,'Smelter Look-up'!$J:$J,0))</f>
        <v>#N/A</v>
      </c>
      <c r="X497" s="170">
        <f t="shared" ca="1" si="25"/>
        <v>0</v>
      </c>
      <c r="AB497" s="314" t="str">
        <f t="shared" si="27"/>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6"/>
        <v/>
      </c>
      <c r="T498" s="155" t="str">
        <f ca="1">IF(B498="","",IF(ISERROR(MATCH($J498,SorP!$B$1:$B$6226,0)),"",INDIRECT("'SorP'!$A$"&amp;MATCH($S498&amp;$J498,SorP!C:C,0))))</f>
        <v/>
      </c>
      <c r="U498" s="168"/>
      <c r="V498" s="169" t="e">
        <f>IF(C498="",NA(),MATCH($B498&amp;$C498,'Smelter Look-up'!$J:$J,0))</f>
        <v>#N/A</v>
      </c>
      <c r="X498" s="170">
        <f t="shared" ca="1" si="25"/>
        <v>0</v>
      </c>
      <c r="AB498" s="314" t="str">
        <f t="shared" si="27"/>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6"/>
        <v/>
      </c>
      <c r="T499" s="155" t="str">
        <f ca="1">IF(B499="","",IF(ISERROR(MATCH($J499,SorP!$B$1:$B$6226,0)),"",INDIRECT("'SorP'!$A$"&amp;MATCH($S499&amp;$J499,SorP!C:C,0))))</f>
        <v/>
      </c>
      <c r="U499" s="168"/>
      <c r="V499" s="169" t="e">
        <f>IF(C499="",NA(),MATCH($B499&amp;$C499,'Smelter Look-up'!$J:$J,0))</f>
        <v>#N/A</v>
      </c>
      <c r="X499" s="170">
        <f t="shared" ca="1" si="25"/>
        <v>0</v>
      </c>
      <c r="AB499" s="314" t="str">
        <f t="shared" si="27"/>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6"/>
        <v/>
      </c>
      <c r="T500" s="155" t="str">
        <f ca="1">IF(B500="","",IF(ISERROR(MATCH($J500,SorP!$B$1:$B$6226,0)),"",INDIRECT("'SorP'!$A$"&amp;MATCH($S500&amp;$J500,SorP!C:C,0))))</f>
        <v/>
      </c>
      <c r="U500" s="168"/>
      <c r="V500" s="169" t="e">
        <f>IF(C500="",NA(),MATCH($B500&amp;$C500,'Smelter Look-up'!$J:$J,0))</f>
        <v>#N/A</v>
      </c>
      <c r="X500" s="170">
        <f t="shared" ca="1" si="25"/>
        <v>0</v>
      </c>
      <c r="AB500" s="314" t="str">
        <f t="shared" si="27"/>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6"/>
        <v/>
      </c>
      <c r="T501" s="155" t="str">
        <f ca="1">IF(B501="","",IF(ISERROR(MATCH($J501,SorP!$B$1:$B$6226,0)),"",INDIRECT("'SorP'!$A$"&amp;MATCH($S501&amp;$J501,SorP!C:C,0))))</f>
        <v/>
      </c>
      <c r="U501" s="168"/>
      <c r="V501" s="169" t="e">
        <f>IF(C501="",NA(),MATCH($B501&amp;$C501,'Smelter Look-up'!$J:$J,0))</f>
        <v>#N/A</v>
      </c>
      <c r="X501" s="170">
        <f t="shared" ca="1" si="25"/>
        <v>0</v>
      </c>
      <c r="AB501" s="314" t="str">
        <f t="shared" si="27"/>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6"/>
        <v/>
      </c>
      <c r="T502" s="155" t="str">
        <f ca="1">IF(B502="","",IF(ISERROR(MATCH($J502,SorP!$B$1:$B$6226,0)),"",INDIRECT("'SorP'!$A$"&amp;MATCH($S502&amp;$J502,SorP!C:C,0))))</f>
        <v/>
      </c>
      <c r="U502" s="168"/>
      <c r="V502" s="169" t="e">
        <f>IF(C502="",NA(),MATCH($B502&amp;$C502,'Smelter Look-up'!$J:$J,0))</f>
        <v>#N/A</v>
      </c>
      <c r="X502" s="170">
        <f t="shared" ca="1" si="25"/>
        <v>0</v>
      </c>
      <c r="AB502" s="314" t="str">
        <f t="shared" si="27"/>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6"/>
        <v/>
      </c>
      <c r="T503" s="155" t="str">
        <f ca="1">IF(B503="","",IF(ISERROR(MATCH($J503,SorP!$B$1:$B$6226,0)),"",INDIRECT("'SorP'!$A$"&amp;MATCH($S503&amp;$J503,SorP!C:C,0))))</f>
        <v/>
      </c>
      <c r="U503" s="168"/>
      <c r="V503" s="169" t="e">
        <f>IF(C503="",NA(),MATCH($B503&amp;$C503,'Smelter Look-up'!$J:$J,0))</f>
        <v>#N/A</v>
      </c>
      <c r="X503" s="170">
        <f t="shared" ca="1" si="25"/>
        <v>0</v>
      </c>
      <c r="AB503" s="314" t="str">
        <f t="shared" si="27"/>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6"/>
        <v/>
      </c>
      <c r="T504" s="155" t="str">
        <f ca="1">IF(B504="","",IF(ISERROR(MATCH($J504,SorP!$B$1:$B$6226,0)),"",INDIRECT("'SorP'!$A$"&amp;MATCH($S504&amp;$J504,SorP!C:C,0))))</f>
        <v/>
      </c>
      <c r="U504" s="168"/>
      <c r="V504" s="169" t="e">
        <f>IF(C504="",NA(),MATCH($B504&amp;$C504,'Smelter Look-up'!$J:$J,0))</f>
        <v>#N/A</v>
      </c>
      <c r="X504" s="170">
        <f t="shared" ca="1" si="25"/>
        <v>0</v>
      </c>
      <c r="AB504" s="314" t="str">
        <f t="shared" si="27"/>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6"/>
        <v/>
      </c>
      <c r="T505" s="155" t="str">
        <f ca="1">IF(B505="","",IF(ISERROR(MATCH($J505,SorP!$B$1:$B$6226,0)),"",INDIRECT("'SorP'!$A$"&amp;MATCH($S505&amp;$J505,SorP!C:C,0))))</f>
        <v/>
      </c>
      <c r="U505" s="168"/>
      <c r="V505" s="169" t="e">
        <f>IF(C505="",NA(),MATCH($B505&amp;$C505,'Smelter Look-up'!$J:$J,0))</f>
        <v>#N/A</v>
      </c>
      <c r="X505" s="170">
        <f t="shared" ca="1" si="25"/>
        <v>0</v>
      </c>
      <c r="AB505" s="314" t="str">
        <f t="shared" si="27"/>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6"/>
        <v/>
      </c>
      <c r="T506" s="155" t="str">
        <f ca="1">IF(B506="","",IF(ISERROR(MATCH($J506,SorP!$B$1:$B$6226,0)),"",INDIRECT("'SorP'!$A$"&amp;MATCH($S506&amp;$J506,SorP!C:C,0))))</f>
        <v/>
      </c>
      <c r="U506" s="168"/>
      <c r="V506" s="169" t="e">
        <f>IF(C506="",NA(),MATCH($B506&amp;$C506,'Smelter Look-up'!$J:$J,0))</f>
        <v>#N/A</v>
      </c>
      <c r="X506" s="170">
        <f t="shared" ca="1" si="25"/>
        <v>0</v>
      </c>
      <c r="AB506" s="314" t="str">
        <f t="shared" si="27"/>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6"/>
        <v/>
      </c>
      <c r="T507" s="155" t="str">
        <f ca="1">IF(B507="","",IF(ISERROR(MATCH($J507,SorP!$B$1:$B$6226,0)),"",INDIRECT("'SorP'!$A$"&amp;MATCH($S507&amp;$J507,SorP!C:C,0))))</f>
        <v/>
      </c>
      <c r="U507" s="168"/>
      <c r="V507" s="169" t="e">
        <f>IF(C507="",NA(),MATCH($B507&amp;$C507,'Smelter Look-up'!$J:$J,0))</f>
        <v>#N/A</v>
      </c>
      <c r="X507" s="170">
        <f t="shared" ca="1" si="25"/>
        <v>0</v>
      </c>
      <c r="AB507" s="314" t="str">
        <f t="shared" si="27"/>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6"/>
        <v/>
      </c>
      <c r="T508" s="155" t="str">
        <f ca="1">IF(B508="","",IF(ISERROR(MATCH($J508,SorP!$B$1:$B$6226,0)),"",INDIRECT("'SorP'!$A$"&amp;MATCH($S508&amp;$J508,SorP!C:C,0))))</f>
        <v/>
      </c>
      <c r="U508" s="168"/>
      <c r="V508" s="169" t="e">
        <f>IF(C508="",NA(),MATCH($B508&amp;$C508,'Smelter Look-up'!$J:$J,0))</f>
        <v>#N/A</v>
      </c>
      <c r="X508" s="170">
        <f t="shared" ca="1" si="25"/>
        <v>0</v>
      </c>
      <c r="AB508" s="314" t="str">
        <f t="shared" si="27"/>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6"/>
        <v/>
      </c>
      <c r="T509" s="155" t="str">
        <f ca="1">IF(B509="","",IF(ISERROR(MATCH($J509,SorP!$B$1:$B$6226,0)),"",INDIRECT("'SorP'!$A$"&amp;MATCH($S509&amp;$J509,SorP!C:C,0))))</f>
        <v/>
      </c>
      <c r="U509" s="168"/>
      <c r="V509" s="169" t="e">
        <f>IF(C509="",NA(),MATCH($B509&amp;$C509,'Smelter Look-up'!$J:$J,0))</f>
        <v>#N/A</v>
      </c>
      <c r="X509" s="170">
        <f t="shared" ca="1" si="25"/>
        <v>0</v>
      </c>
      <c r="AB509" s="314" t="str">
        <f t="shared" si="27"/>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6"/>
        <v/>
      </c>
      <c r="T510" s="155" t="str">
        <f ca="1">IF(B510="","",IF(ISERROR(MATCH($J510,SorP!$B$1:$B$6226,0)),"",INDIRECT("'SorP'!$A$"&amp;MATCH($S510&amp;$J510,SorP!C:C,0))))</f>
        <v/>
      </c>
      <c r="U510" s="168"/>
      <c r="V510" s="169" t="e">
        <f>IF(C510="",NA(),MATCH($B510&amp;$C510,'Smelter Look-up'!$J:$J,0))</f>
        <v>#N/A</v>
      </c>
      <c r="X510" s="170">
        <f t="shared" ca="1" si="25"/>
        <v>0</v>
      </c>
      <c r="AB510" s="314" t="str">
        <f t="shared" si="27"/>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6"/>
        <v/>
      </c>
      <c r="T511" s="155" t="str">
        <f ca="1">IF(B511="","",IF(ISERROR(MATCH($J511,SorP!$B$1:$B$6226,0)),"",INDIRECT("'SorP'!$A$"&amp;MATCH($S511&amp;$J511,SorP!C:C,0))))</f>
        <v/>
      </c>
      <c r="U511" s="168"/>
      <c r="V511" s="169" t="e">
        <f>IF(C511="",NA(),MATCH($B511&amp;$C511,'Smelter Look-up'!$J:$J,0))</f>
        <v>#N/A</v>
      </c>
      <c r="X511" s="170">
        <f t="shared" ref="X511:X574" ca="1" si="28">IF(AND(C511="Smelter not listed",OR(LEN(D511)=0,LEN(E511)=0)),1,0)</f>
        <v>0</v>
      </c>
      <c r="AB511" s="314" t="str">
        <f t="shared" si="27"/>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9">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8"/>
        <v>0</v>
      </c>
      <c r="AB512" s="314" t="str">
        <f t="shared" si="27"/>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9"/>
        <v/>
      </c>
      <c r="T513" s="155" t="str">
        <f ca="1">IF(B513="","",IF(ISERROR(MATCH($J513,SorP!$B$1:$B$6226,0)),"",INDIRECT("'SorP'!$A$"&amp;MATCH($S513&amp;$J513,SorP!C:C,0))))</f>
        <v/>
      </c>
      <c r="U513" s="168"/>
      <c r="V513" s="169" t="e">
        <f>IF(C513="",NA(),MATCH($B513&amp;$C513,'Smelter Look-up'!$J:$J,0))</f>
        <v>#N/A</v>
      </c>
      <c r="X513" s="170">
        <f t="shared" ca="1" si="28"/>
        <v>0</v>
      </c>
      <c r="AB513" s="314" t="str">
        <f t="shared" si="27"/>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9"/>
        <v/>
      </c>
      <c r="T514" s="155" t="str">
        <f ca="1">IF(B514="","",IF(ISERROR(MATCH($J514,SorP!$B$1:$B$6226,0)),"",INDIRECT("'SorP'!$A$"&amp;MATCH($S514&amp;$J514,SorP!C:C,0))))</f>
        <v/>
      </c>
      <c r="U514" s="168"/>
      <c r="V514" s="169" t="e">
        <f>IF(C514="",NA(),MATCH($B514&amp;$C514,'Smelter Look-up'!$J:$J,0))</f>
        <v>#N/A</v>
      </c>
      <c r="X514" s="170">
        <f t="shared" ca="1" si="28"/>
        <v>0</v>
      </c>
      <c r="AB514" s="314" t="str">
        <f t="shared" si="27"/>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9"/>
        <v/>
      </c>
      <c r="T515" s="155" t="str">
        <f ca="1">IF(B515="","",IF(ISERROR(MATCH($J515,SorP!$B$1:$B$6226,0)),"",INDIRECT("'SorP'!$A$"&amp;MATCH($S515&amp;$J515,SorP!C:C,0))))</f>
        <v/>
      </c>
      <c r="U515" s="168"/>
      <c r="V515" s="169" t="e">
        <f>IF(C515="",NA(),MATCH($B515&amp;$C515,'Smelter Look-up'!$J:$J,0))</f>
        <v>#N/A</v>
      </c>
      <c r="X515" s="170">
        <f t="shared" ca="1" si="28"/>
        <v>0</v>
      </c>
      <c r="AB515" s="314" t="str">
        <f t="shared" si="27"/>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9"/>
        <v/>
      </c>
      <c r="T516" s="155" t="str">
        <f ca="1">IF(B516="","",IF(ISERROR(MATCH($J516,SorP!$B$1:$B$6226,0)),"",INDIRECT("'SorP'!$A$"&amp;MATCH($S516&amp;$J516,SorP!C:C,0))))</f>
        <v/>
      </c>
      <c r="U516" s="168"/>
      <c r="V516" s="169" t="e">
        <f>IF(C516="",NA(),MATCH($B516&amp;$C516,'Smelter Look-up'!$J:$J,0))</f>
        <v>#N/A</v>
      </c>
      <c r="X516" s="170">
        <f t="shared" ca="1" si="28"/>
        <v>0</v>
      </c>
      <c r="AB516" s="314" t="str">
        <f t="shared" si="27"/>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9"/>
        <v/>
      </c>
      <c r="T517" s="155" t="str">
        <f ca="1">IF(B517="","",IF(ISERROR(MATCH($J517,SorP!$B$1:$B$6226,0)),"",INDIRECT("'SorP'!$A$"&amp;MATCH($S517&amp;$J517,SorP!C:C,0))))</f>
        <v/>
      </c>
      <c r="U517" s="168"/>
      <c r="V517" s="169" t="e">
        <f>IF(C517="",NA(),MATCH($B517&amp;$C517,'Smelter Look-up'!$J:$J,0))</f>
        <v>#N/A</v>
      </c>
      <c r="X517" s="170">
        <f t="shared" ca="1" si="28"/>
        <v>0</v>
      </c>
      <c r="AB517" s="314" t="str">
        <f t="shared" si="27"/>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9"/>
        <v/>
      </c>
      <c r="T518" s="155" t="str">
        <f ca="1">IF(B518="","",IF(ISERROR(MATCH($J518,SorP!$B$1:$B$6226,0)),"",INDIRECT("'SorP'!$A$"&amp;MATCH($S518&amp;$J518,SorP!C:C,0))))</f>
        <v/>
      </c>
      <c r="U518" s="168"/>
      <c r="V518" s="169" t="e">
        <f>IF(C518="",NA(),MATCH($B518&amp;$C518,'Smelter Look-up'!$J:$J,0))</f>
        <v>#N/A</v>
      </c>
      <c r="X518" s="170">
        <f t="shared" ca="1" si="28"/>
        <v>0</v>
      </c>
      <c r="AB518" s="314" t="str">
        <f t="shared" ref="AB518:AB581" si="30">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9"/>
        <v/>
      </c>
      <c r="T519" s="155" t="str">
        <f ca="1">IF(B519="","",IF(ISERROR(MATCH($J519,SorP!$B$1:$B$6226,0)),"",INDIRECT("'SorP'!$A$"&amp;MATCH($S519&amp;$J519,SorP!C:C,0))))</f>
        <v/>
      </c>
      <c r="U519" s="168"/>
      <c r="V519" s="169" t="e">
        <f>IF(C519="",NA(),MATCH($B519&amp;$C519,'Smelter Look-up'!$J:$J,0))</f>
        <v>#N/A</v>
      </c>
      <c r="X519" s="170">
        <f t="shared" ca="1" si="28"/>
        <v>0</v>
      </c>
      <c r="AB519" s="314" t="str">
        <f t="shared" si="30"/>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9"/>
        <v/>
      </c>
      <c r="T520" s="155" t="str">
        <f ca="1">IF(B520="","",IF(ISERROR(MATCH($J520,SorP!$B$1:$B$6226,0)),"",INDIRECT("'SorP'!$A$"&amp;MATCH($S520&amp;$J520,SorP!C:C,0))))</f>
        <v/>
      </c>
      <c r="U520" s="168"/>
      <c r="V520" s="169" t="e">
        <f>IF(C520="",NA(),MATCH($B520&amp;$C520,'Smelter Look-up'!$J:$J,0))</f>
        <v>#N/A</v>
      </c>
      <c r="X520" s="170">
        <f t="shared" ca="1" si="28"/>
        <v>0</v>
      </c>
      <c r="AB520" s="314" t="str">
        <f t="shared" si="30"/>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9"/>
        <v/>
      </c>
      <c r="T521" s="155" t="str">
        <f ca="1">IF(B521="","",IF(ISERROR(MATCH($J521,SorP!$B$1:$B$6226,0)),"",INDIRECT("'SorP'!$A$"&amp;MATCH($S521&amp;$J521,SorP!C:C,0))))</f>
        <v/>
      </c>
      <c r="U521" s="168"/>
      <c r="V521" s="169" t="e">
        <f>IF(C521="",NA(),MATCH($B521&amp;$C521,'Smelter Look-up'!$J:$J,0))</f>
        <v>#N/A</v>
      </c>
      <c r="X521" s="170">
        <f t="shared" ca="1" si="28"/>
        <v>0</v>
      </c>
      <c r="AB521" s="314" t="str">
        <f t="shared" si="30"/>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9"/>
        <v/>
      </c>
      <c r="T522" s="155" t="str">
        <f ca="1">IF(B522="","",IF(ISERROR(MATCH($J522,SorP!$B$1:$B$6226,0)),"",INDIRECT("'SorP'!$A$"&amp;MATCH($S522&amp;$J522,SorP!C:C,0))))</f>
        <v/>
      </c>
      <c r="U522" s="168"/>
      <c r="V522" s="169" t="e">
        <f>IF(C522="",NA(),MATCH($B522&amp;$C522,'Smelter Look-up'!$J:$J,0))</f>
        <v>#N/A</v>
      </c>
      <c r="X522" s="170">
        <f t="shared" ca="1" si="28"/>
        <v>0</v>
      </c>
      <c r="AB522" s="314" t="str">
        <f t="shared" si="30"/>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9"/>
        <v/>
      </c>
      <c r="T523" s="155" t="str">
        <f ca="1">IF(B523="","",IF(ISERROR(MATCH($J523,SorP!$B$1:$B$6226,0)),"",INDIRECT("'SorP'!$A$"&amp;MATCH($S523&amp;$J523,SorP!C:C,0))))</f>
        <v/>
      </c>
      <c r="U523" s="168"/>
      <c r="V523" s="169" t="e">
        <f>IF(C523="",NA(),MATCH($B523&amp;$C523,'Smelter Look-up'!$J:$J,0))</f>
        <v>#N/A</v>
      </c>
      <c r="X523" s="170">
        <f t="shared" ca="1" si="28"/>
        <v>0</v>
      </c>
      <c r="AB523" s="314" t="str">
        <f t="shared" si="30"/>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9"/>
        <v/>
      </c>
      <c r="T524" s="155" t="str">
        <f ca="1">IF(B524="","",IF(ISERROR(MATCH($J524,SorP!$B$1:$B$6226,0)),"",INDIRECT("'SorP'!$A$"&amp;MATCH($S524&amp;$J524,SorP!C:C,0))))</f>
        <v/>
      </c>
      <c r="U524" s="168"/>
      <c r="V524" s="169" t="e">
        <f>IF(C524="",NA(),MATCH($B524&amp;$C524,'Smelter Look-up'!$J:$J,0))</f>
        <v>#N/A</v>
      </c>
      <c r="X524" s="170">
        <f t="shared" ca="1" si="28"/>
        <v>0</v>
      </c>
      <c r="AB524" s="314" t="str">
        <f t="shared" si="30"/>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9"/>
        <v/>
      </c>
      <c r="T525" s="155" t="str">
        <f ca="1">IF(B525="","",IF(ISERROR(MATCH($J525,SorP!$B$1:$B$6226,0)),"",INDIRECT("'SorP'!$A$"&amp;MATCH($S525&amp;$J525,SorP!C:C,0))))</f>
        <v/>
      </c>
      <c r="U525" s="168"/>
      <c r="V525" s="169" t="e">
        <f>IF(C525="",NA(),MATCH($B525&amp;$C525,'Smelter Look-up'!$J:$J,0))</f>
        <v>#N/A</v>
      </c>
      <c r="X525" s="170">
        <f t="shared" ca="1" si="28"/>
        <v>0</v>
      </c>
      <c r="AB525" s="314" t="str">
        <f t="shared" si="30"/>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9"/>
        <v/>
      </c>
      <c r="T526" s="155" t="str">
        <f ca="1">IF(B526="","",IF(ISERROR(MATCH($J526,SorP!$B$1:$B$6226,0)),"",INDIRECT("'SorP'!$A$"&amp;MATCH($S526&amp;$J526,SorP!C:C,0))))</f>
        <v/>
      </c>
      <c r="U526" s="168"/>
      <c r="V526" s="169" t="e">
        <f>IF(C526="",NA(),MATCH($B526&amp;$C526,'Smelter Look-up'!$J:$J,0))</f>
        <v>#N/A</v>
      </c>
      <c r="X526" s="170">
        <f t="shared" ca="1" si="28"/>
        <v>0</v>
      </c>
      <c r="AB526" s="314" t="str">
        <f t="shared" si="30"/>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9"/>
        <v/>
      </c>
      <c r="T527" s="155" t="str">
        <f ca="1">IF(B527="","",IF(ISERROR(MATCH($J527,SorP!$B$1:$B$6226,0)),"",INDIRECT("'SorP'!$A$"&amp;MATCH($S527&amp;$J527,SorP!C:C,0))))</f>
        <v/>
      </c>
      <c r="U527" s="168"/>
      <c r="V527" s="169" t="e">
        <f>IF(C527="",NA(),MATCH($B527&amp;$C527,'Smelter Look-up'!$J:$J,0))</f>
        <v>#N/A</v>
      </c>
      <c r="X527" s="170">
        <f t="shared" ca="1" si="28"/>
        <v>0</v>
      </c>
      <c r="AB527" s="314" t="str">
        <f t="shared" si="30"/>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9"/>
        <v/>
      </c>
      <c r="T528" s="155" t="str">
        <f ca="1">IF(B528="","",IF(ISERROR(MATCH($J528,SorP!$B$1:$B$6226,0)),"",INDIRECT("'SorP'!$A$"&amp;MATCH($S528&amp;$J528,SorP!C:C,0))))</f>
        <v/>
      </c>
      <c r="U528" s="168"/>
      <c r="V528" s="169" t="e">
        <f>IF(C528="",NA(),MATCH($B528&amp;$C528,'Smelter Look-up'!$J:$J,0))</f>
        <v>#N/A</v>
      </c>
      <c r="X528" s="170">
        <f t="shared" ca="1" si="28"/>
        <v>0</v>
      </c>
      <c r="AB528" s="314" t="str">
        <f t="shared" si="30"/>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9"/>
        <v/>
      </c>
      <c r="T529" s="155" t="str">
        <f ca="1">IF(B529="","",IF(ISERROR(MATCH($J529,SorP!$B$1:$B$6226,0)),"",INDIRECT("'SorP'!$A$"&amp;MATCH($S529&amp;$J529,SorP!C:C,0))))</f>
        <v/>
      </c>
      <c r="U529" s="168"/>
      <c r="V529" s="169" t="e">
        <f>IF(C529="",NA(),MATCH($B529&amp;$C529,'Smelter Look-up'!$J:$J,0))</f>
        <v>#N/A</v>
      </c>
      <c r="X529" s="170">
        <f t="shared" ca="1" si="28"/>
        <v>0</v>
      </c>
      <c r="AB529" s="314" t="str">
        <f t="shared" si="30"/>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9"/>
        <v/>
      </c>
      <c r="T530" s="155" t="str">
        <f ca="1">IF(B530="","",IF(ISERROR(MATCH($J530,SorP!$B$1:$B$6226,0)),"",INDIRECT("'SorP'!$A$"&amp;MATCH($S530&amp;$J530,SorP!C:C,0))))</f>
        <v/>
      </c>
      <c r="U530" s="168"/>
      <c r="V530" s="169" t="e">
        <f>IF(C530="",NA(),MATCH($B530&amp;$C530,'Smelter Look-up'!$J:$J,0))</f>
        <v>#N/A</v>
      </c>
      <c r="X530" s="170">
        <f t="shared" ca="1" si="28"/>
        <v>0</v>
      </c>
      <c r="AB530" s="314" t="str">
        <f t="shared" si="30"/>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9"/>
        <v/>
      </c>
      <c r="T531" s="155" t="str">
        <f ca="1">IF(B531="","",IF(ISERROR(MATCH($J531,SorP!$B$1:$B$6226,0)),"",INDIRECT("'SorP'!$A$"&amp;MATCH($S531&amp;$J531,SorP!C:C,0))))</f>
        <v/>
      </c>
      <c r="U531" s="168"/>
      <c r="V531" s="169" t="e">
        <f>IF(C531="",NA(),MATCH($B531&amp;$C531,'Smelter Look-up'!$J:$J,0))</f>
        <v>#N/A</v>
      </c>
      <c r="X531" s="170">
        <f t="shared" ca="1" si="28"/>
        <v>0</v>
      </c>
      <c r="AB531" s="314" t="str">
        <f t="shared" si="30"/>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9"/>
        <v/>
      </c>
      <c r="T532" s="155" t="str">
        <f ca="1">IF(B532="","",IF(ISERROR(MATCH($J532,SorP!$B$1:$B$6226,0)),"",INDIRECT("'SorP'!$A$"&amp;MATCH($S532&amp;$J532,SorP!C:C,0))))</f>
        <v/>
      </c>
      <c r="U532" s="168"/>
      <c r="V532" s="169" t="e">
        <f>IF(C532="",NA(),MATCH($B532&amp;$C532,'Smelter Look-up'!$J:$J,0))</f>
        <v>#N/A</v>
      </c>
      <c r="X532" s="170">
        <f t="shared" ca="1" si="28"/>
        <v>0</v>
      </c>
      <c r="AB532" s="314" t="str">
        <f t="shared" si="30"/>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9"/>
        <v/>
      </c>
      <c r="T533" s="155" t="str">
        <f ca="1">IF(B533="","",IF(ISERROR(MATCH($J533,SorP!$B$1:$B$6226,0)),"",INDIRECT("'SorP'!$A$"&amp;MATCH($S533&amp;$J533,SorP!C:C,0))))</f>
        <v/>
      </c>
      <c r="U533" s="168"/>
      <c r="V533" s="169" t="e">
        <f>IF(C533="",NA(),MATCH($B533&amp;$C533,'Smelter Look-up'!$J:$J,0))</f>
        <v>#N/A</v>
      </c>
      <c r="X533" s="170">
        <f t="shared" ca="1" si="28"/>
        <v>0</v>
      </c>
      <c r="AB533" s="314" t="str">
        <f t="shared" si="30"/>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9"/>
        <v/>
      </c>
      <c r="T534" s="155" t="str">
        <f ca="1">IF(B534="","",IF(ISERROR(MATCH($J534,SorP!$B$1:$B$6226,0)),"",INDIRECT("'SorP'!$A$"&amp;MATCH($S534&amp;$J534,SorP!C:C,0))))</f>
        <v/>
      </c>
      <c r="U534" s="168"/>
      <c r="V534" s="169" t="e">
        <f>IF(C534="",NA(),MATCH($B534&amp;$C534,'Smelter Look-up'!$J:$J,0))</f>
        <v>#N/A</v>
      </c>
      <c r="X534" s="170">
        <f t="shared" ca="1" si="28"/>
        <v>0</v>
      </c>
      <c r="AB534" s="314" t="str">
        <f t="shared" si="30"/>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9"/>
        <v/>
      </c>
      <c r="T535" s="155" t="str">
        <f ca="1">IF(B535="","",IF(ISERROR(MATCH($J535,SorP!$B$1:$B$6226,0)),"",INDIRECT("'SorP'!$A$"&amp;MATCH($S535&amp;$J535,SorP!C:C,0))))</f>
        <v/>
      </c>
      <c r="U535" s="168"/>
      <c r="V535" s="169" t="e">
        <f>IF(C535="",NA(),MATCH($B535&amp;$C535,'Smelter Look-up'!$J:$J,0))</f>
        <v>#N/A</v>
      </c>
      <c r="X535" s="170">
        <f t="shared" ca="1" si="28"/>
        <v>0</v>
      </c>
      <c r="AB535" s="314" t="str">
        <f t="shared" si="30"/>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9"/>
        <v/>
      </c>
      <c r="T536" s="155" t="str">
        <f ca="1">IF(B536="","",IF(ISERROR(MATCH($J536,SorP!$B$1:$B$6226,0)),"",INDIRECT("'SorP'!$A$"&amp;MATCH($S536&amp;$J536,SorP!C:C,0))))</f>
        <v/>
      </c>
      <c r="U536" s="168"/>
      <c r="V536" s="169" t="e">
        <f>IF(C536="",NA(),MATCH($B536&amp;$C536,'Smelter Look-up'!$J:$J,0))</f>
        <v>#N/A</v>
      </c>
      <c r="X536" s="170">
        <f t="shared" ca="1" si="28"/>
        <v>0</v>
      </c>
      <c r="AB536" s="314" t="str">
        <f t="shared" si="30"/>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9"/>
        <v/>
      </c>
      <c r="T537" s="155" t="str">
        <f ca="1">IF(B537="","",IF(ISERROR(MATCH($J537,SorP!$B$1:$B$6226,0)),"",INDIRECT("'SorP'!$A$"&amp;MATCH($S537&amp;$J537,SorP!C:C,0))))</f>
        <v/>
      </c>
      <c r="U537" s="168"/>
      <c r="V537" s="169" t="e">
        <f>IF(C537="",NA(),MATCH($B537&amp;$C537,'Smelter Look-up'!$J:$J,0))</f>
        <v>#N/A</v>
      </c>
      <c r="X537" s="170">
        <f t="shared" ca="1" si="28"/>
        <v>0</v>
      </c>
      <c r="AB537" s="314" t="str">
        <f t="shared" si="30"/>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9"/>
        <v/>
      </c>
      <c r="T538" s="155" t="str">
        <f ca="1">IF(B538="","",IF(ISERROR(MATCH($J538,SorP!$B$1:$B$6226,0)),"",INDIRECT("'SorP'!$A$"&amp;MATCH($S538&amp;$J538,SorP!C:C,0))))</f>
        <v/>
      </c>
      <c r="U538" s="168"/>
      <c r="V538" s="169" t="e">
        <f>IF(C538="",NA(),MATCH($B538&amp;$C538,'Smelter Look-up'!$J:$J,0))</f>
        <v>#N/A</v>
      </c>
      <c r="X538" s="170">
        <f t="shared" ca="1" si="28"/>
        <v>0</v>
      </c>
      <c r="AB538" s="314" t="str">
        <f t="shared" si="30"/>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9"/>
        <v/>
      </c>
      <c r="T539" s="155" t="str">
        <f ca="1">IF(B539="","",IF(ISERROR(MATCH($J539,SorP!$B$1:$B$6226,0)),"",INDIRECT("'SorP'!$A$"&amp;MATCH($S539&amp;$J539,SorP!C:C,0))))</f>
        <v/>
      </c>
      <c r="U539" s="168"/>
      <c r="V539" s="169" t="e">
        <f>IF(C539="",NA(),MATCH($B539&amp;$C539,'Smelter Look-up'!$J:$J,0))</f>
        <v>#N/A</v>
      </c>
      <c r="X539" s="170">
        <f t="shared" ca="1" si="28"/>
        <v>0</v>
      </c>
      <c r="AB539" s="314" t="str">
        <f t="shared" si="30"/>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9"/>
        <v/>
      </c>
      <c r="T540" s="155" t="str">
        <f ca="1">IF(B540="","",IF(ISERROR(MATCH($J540,SorP!$B$1:$B$6226,0)),"",INDIRECT("'SorP'!$A$"&amp;MATCH($S540&amp;$J540,SorP!C:C,0))))</f>
        <v/>
      </c>
      <c r="U540" s="168"/>
      <c r="V540" s="169" t="e">
        <f>IF(C540="",NA(),MATCH($B540&amp;$C540,'Smelter Look-up'!$J:$J,0))</f>
        <v>#N/A</v>
      </c>
      <c r="X540" s="170">
        <f t="shared" ca="1" si="28"/>
        <v>0</v>
      </c>
      <c r="AB540" s="314" t="str">
        <f t="shared" si="30"/>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9"/>
        <v/>
      </c>
      <c r="T541" s="155" t="str">
        <f ca="1">IF(B541="","",IF(ISERROR(MATCH($J541,SorP!$B$1:$B$6226,0)),"",INDIRECT("'SorP'!$A$"&amp;MATCH($S541&amp;$J541,SorP!C:C,0))))</f>
        <v/>
      </c>
      <c r="U541" s="168"/>
      <c r="V541" s="169" t="e">
        <f>IF(C541="",NA(),MATCH($B541&amp;$C541,'Smelter Look-up'!$J:$J,0))</f>
        <v>#N/A</v>
      </c>
      <c r="X541" s="170">
        <f t="shared" ca="1" si="28"/>
        <v>0</v>
      </c>
      <c r="AB541" s="314" t="str">
        <f t="shared" si="30"/>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9"/>
        <v/>
      </c>
      <c r="T542" s="155" t="str">
        <f ca="1">IF(B542="","",IF(ISERROR(MATCH($J542,SorP!$B$1:$B$6226,0)),"",INDIRECT("'SorP'!$A$"&amp;MATCH($S542&amp;$J542,SorP!C:C,0))))</f>
        <v/>
      </c>
      <c r="U542" s="168"/>
      <c r="V542" s="169" t="e">
        <f>IF(C542="",NA(),MATCH($B542&amp;$C542,'Smelter Look-up'!$J:$J,0))</f>
        <v>#N/A</v>
      </c>
      <c r="X542" s="170">
        <f t="shared" ca="1" si="28"/>
        <v>0</v>
      </c>
      <c r="AB542" s="314" t="str">
        <f t="shared" si="30"/>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9"/>
        <v/>
      </c>
      <c r="T543" s="155" t="str">
        <f ca="1">IF(B543="","",IF(ISERROR(MATCH($J543,SorP!$B$1:$B$6226,0)),"",INDIRECT("'SorP'!$A$"&amp;MATCH($S543&amp;$J543,SorP!C:C,0))))</f>
        <v/>
      </c>
      <c r="U543" s="168"/>
      <c r="V543" s="169" t="e">
        <f>IF(C543="",NA(),MATCH($B543&amp;$C543,'Smelter Look-up'!$J:$J,0))</f>
        <v>#N/A</v>
      </c>
      <c r="X543" s="170">
        <f t="shared" ca="1" si="28"/>
        <v>0</v>
      </c>
      <c r="AB543" s="314" t="str">
        <f t="shared" si="30"/>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9"/>
        <v/>
      </c>
      <c r="T544" s="155" t="str">
        <f ca="1">IF(B544="","",IF(ISERROR(MATCH($J544,SorP!$B$1:$B$6226,0)),"",INDIRECT("'SorP'!$A$"&amp;MATCH($S544&amp;$J544,SorP!C:C,0))))</f>
        <v/>
      </c>
      <c r="U544" s="168"/>
      <c r="V544" s="169" t="e">
        <f>IF(C544="",NA(),MATCH($B544&amp;$C544,'Smelter Look-up'!$J:$J,0))</f>
        <v>#N/A</v>
      </c>
      <c r="X544" s="170">
        <f t="shared" ca="1" si="28"/>
        <v>0</v>
      </c>
      <c r="AB544" s="314" t="str">
        <f t="shared" si="30"/>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9"/>
        <v/>
      </c>
      <c r="T545" s="155" t="str">
        <f ca="1">IF(B545="","",IF(ISERROR(MATCH($J545,SorP!$B$1:$B$6226,0)),"",INDIRECT("'SorP'!$A$"&amp;MATCH($S545&amp;$J545,SorP!C:C,0))))</f>
        <v/>
      </c>
      <c r="U545" s="168"/>
      <c r="V545" s="169" t="e">
        <f>IF(C545="",NA(),MATCH($B545&amp;$C545,'Smelter Look-up'!$J:$J,0))</f>
        <v>#N/A</v>
      </c>
      <c r="X545" s="170">
        <f t="shared" ca="1" si="28"/>
        <v>0</v>
      </c>
      <c r="AB545" s="314" t="str">
        <f t="shared" si="30"/>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9"/>
        <v/>
      </c>
      <c r="T546" s="155" t="str">
        <f ca="1">IF(B546="","",IF(ISERROR(MATCH($J546,SorP!$B$1:$B$6226,0)),"",INDIRECT("'SorP'!$A$"&amp;MATCH($S546&amp;$J546,SorP!C:C,0))))</f>
        <v/>
      </c>
      <c r="U546" s="168"/>
      <c r="V546" s="169" t="e">
        <f>IF(C546="",NA(),MATCH($B546&amp;$C546,'Smelter Look-up'!$J:$J,0))</f>
        <v>#N/A</v>
      </c>
      <c r="X546" s="170">
        <f t="shared" ca="1" si="28"/>
        <v>0</v>
      </c>
      <c r="AB546" s="314" t="str">
        <f t="shared" si="30"/>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9"/>
        <v/>
      </c>
      <c r="T547" s="155" t="str">
        <f ca="1">IF(B547="","",IF(ISERROR(MATCH($J547,SorP!$B$1:$B$6226,0)),"",INDIRECT("'SorP'!$A$"&amp;MATCH($S547&amp;$J547,SorP!C:C,0))))</f>
        <v/>
      </c>
      <c r="U547" s="168"/>
      <c r="V547" s="169" t="e">
        <f>IF(C547="",NA(),MATCH($B547&amp;$C547,'Smelter Look-up'!$J:$J,0))</f>
        <v>#N/A</v>
      </c>
      <c r="X547" s="170">
        <f t="shared" ca="1" si="28"/>
        <v>0</v>
      </c>
      <c r="AB547" s="314" t="str">
        <f t="shared" si="30"/>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9"/>
        <v/>
      </c>
      <c r="T548" s="155" t="str">
        <f ca="1">IF(B548="","",IF(ISERROR(MATCH($J548,SorP!$B$1:$B$6226,0)),"",INDIRECT("'SorP'!$A$"&amp;MATCH($S548&amp;$J548,SorP!C:C,0))))</f>
        <v/>
      </c>
      <c r="U548" s="168"/>
      <c r="V548" s="169" t="e">
        <f>IF(C548="",NA(),MATCH($B548&amp;$C548,'Smelter Look-up'!$J:$J,0))</f>
        <v>#N/A</v>
      </c>
      <c r="X548" s="170">
        <f t="shared" ca="1" si="28"/>
        <v>0</v>
      </c>
      <c r="AB548" s="314" t="str">
        <f t="shared" si="30"/>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9"/>
        <v/>
      </c>
      <c r="T549" s="155" t="str">
        <f ca="1">IF(B549="","",IF(ISERROR(MATCH($J549,SorP!$B$1:$B$6226,0)),"",INDIRECT("'SorP'!$A$"&amp;MATCH($S549&amp;$J549,SorP!C:C,0))))</f>
        <v/>
      </c>
      <c r="U549" s="168"/>
      <c r="V549" s="169" t="e">
        <f>IF(C549="",NA(),MATCH($B549&amp;$C549,'Smelter Look-up'!$J:$J,0))</f>
        <v>#N/A</v>
      </c>
      <c r="X549" s="170">
        <f t="shared" ca="1" si="28"/>
        <v>0</v>
      </c>
      <c r="AB549" s="314" t="str">
        <f t="shared" si="30"/>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9"/>
        <v/>
      </c>
      <c r="T550" s="155" t="str">
        <f ca="1">IF(B550="","",IF(ISERROR(MATCH($J550,SorP!$B$1:$B$6226,0)),"",INDIRECT("'SorP'!$A$"&amp;MATCH($S550&amp;$J550,SorP!C:C,0))))</f>
        <v/>
      </c>
      <c r="U550" s="168"/>
      <c r="V550" s="169" t="e">
        <f>IF(C550="",NA(),MATCH($B550&amp;$C550,'Smelter Look-up'!$J:$J,0))</f>
        <v>#N/A</v>
      </c>
      <c r="X550" s="170">
        <f t="shared" ca="1" si="28"/>
        <v>0</v>
      </c>
      <c r="AB550" s="314" t="str">
        <f t="shared" si="30"/>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9"/>
        <v/>
      </c>
      <c r="T551" s="155" t="str">
        <f ca="1">IF(B551="","",IF(ISERROR(MATCH($J551,SorP!$B$1:$B$6226,0)),"",INDIRECT("'SorP'!$A$"&amp;MATCH($S551&amp;$J551,SorP!C:C,0))))</f>
        <v/>
      </c>
      <c r="U551" s="168"/>
      <c r="V551" s="169" t="e">
        <f>IF(C551="",NA(),MATCH($B551&amp;$C551,'Smelter Look-up'!$J:$J,0))</f>
        <v>#N/A</v>
      </c>
      <c r="X551" s="170">
        <f t="shared" ca="1" si="28"/>
        <v>0</v>
      </c>
      <c r="AB551" s="314" t="str">
        <f t="shared" si="30"/>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9"/>
        <v/>
      </c>
      <c r="T552" s="155" t="str">
        <f ca="1">IF(B552="","",IF(ISERROR(MATCH($J552,SorP!$B$1:$B$6226,0)),"",INDIRECT("'SorP'!$A$"&amp;MATCH($S552&amp;$J552,SorP!C:C,0))))</f>
        <v/>
      </c>
      <c r="U552" s="168"/>
      <c r="V552" s="169" t="e">
        <f>IF(C552="",NA(),MATCH($B552&amp;$C552,'Smelter Look-up'!$J:$J,0))</f>
        <v>#N/A</v>
      </c>
      <c r="X552" s="170">
        <f t="shared" ca="1" si="28"/>
        <v>0</v>
      </c>
      <c r="AB552" s="314" t="str">
        <f t="shared" si="30"/>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9"/>
        <v/>
      </c>
      <c r="T553" s="155" t="str">
        <f ca="1">IF(B553="","",IF(ISERROR(MATCH($J553,SorP!$B$1:$B$6226,0)),"",INDIRECT("'SorP'!$A$"&amp;MATCH($S553&amp;$J553,SorP!C:C,0))))</f>
        <v/>
      </c>
      <c r="U553" s="168"/>
      <c r="V553" s="169" t="e">
        <f>IF(C553="",NA(),MATCH($B553&amp;$C553,'Smelter Look-up'!$J:$J,0))</f>
        <v>#N/A</v>
      </c>
      <c r="X553" s="170">
        <f t="shared" ca="1" si="28"/>
        <v>0</v>
      </c>
      <c r="AB553" s="314" t="str">
        <f t="shared" si="30"/>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9"/>
        <v/>
      </c>
      <c r="T554" s="155" t="str">
        <f ca="1">IF(B554="","",IF(ISERROR(MATCH($J554,SorP!$B$1:$B$6226,0)),"",INDIRECT("'SorP'!$A$"&amp;MATCH($S554&amp;$J554,SorP!C:C,0))))</f>
        <v/>
      </c>
      <c r="U554" s="168"/>
      <c r="V554" s="169" t="e">
        <f>IF(C554="",NA(),MATCH($B554&amp;$C554,'Smelter Look-up'!$J:$J,0))</f>
        <v>#N/A</v>
      </c>
      <c r="X554" s="170">
        <f t="shared" ca="1" si="28"/>
        <v>0</v>
      </c>
      <c r="AB554" s="314" t="str">
        <f t="shared" si="30"/>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9"/>
        <v/>
      </c>
      <c r="T555" s="155" t="str">
        <f ca="1">IF(B555="","",IF(ISERROR(MATCH($J555,SorP!$B$1:$B$6226,0)),"",INDIRECT("'SorP'!$A$"&amp;MATCH($S555&amp;$J555,SorP!C:C,0))))</f>
        <v/>
      </c>
      <c r="U555" s="168"/>
      <c r="V555" s="169" t="e">
        <f>IF(C555="",NA(),MATCH($B555&amp;$C555,'Smelter Look-up'!$J:$J,0))</f>
        <v>#N/A</v>
      </c>
      <c r="X555" s="170">
        <f t="shared" ca="1" si="28"/>
        <v>0</v>
      </c>
      <c r="AB555" s="314" t="str">
        <f t="shared" si="30"/>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9"/>
        <v/>
      </c>
      <c r="T556" s="155" t="str">
        <f ca="1">IF(B556="","",IF(ISERROR(MATCH($J556,SorP!$B$1:$B$6226,0)),"",INDIRECT("'SorP'!$A$"&amp;MATCH($S556&amp;$J556,SorP!C:C,0))))</f>
        <v/>
      </c>
      <c r="U556" s="168"/>
      <c r="V556" s="169" t="e">
        <f>IF(C556="",NA(),MATCH($B556&amp;$C556,'Smelter Look-up'!$J:$J,0))</f>
        <v>#N/A</v>
      </c>
      <c r="X556" s="170">
        <f t="shared" ca="1" si="28"/>
        <v>0</v>
      </c>
      <c r="AB556" s="314" t="str">
        <f t="shared" si="30"/>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9"/>
        <v/>
      </c>
      <c r="T557" s="155" t="str">
        <f ca="1">IF(B557="","",IF(ISERROR(MATCH($J557,SorP!$B$1:$B$6226,0)),"",INDIRECT("'SorP'!$A$"&amp;MATCH($S557&amp;$J557,SorP!C:C,0))))</f>
        <v/>
      </c>
      <c r="U557" s="168"/>
      <c r="V557" s="169" t="e">
        <f>IF(C557="",NA(),MATCH($B557&amp;$C557,'Smelter Look-up'!$J:$J,0))</f>
        <v>#N/A</v>
      </c>
      <c r="X557" s="170">
        <f t="shared" ca="1" si="28"/>
        <v>0</v>
      </c>
      <c r="AB557" s="314" t="str">
        <f t="shared" si="30"/>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9"/>
        <v/>
      </c>
      <c r="T558" s="155" t="str">
        <f ca="1">IF(B558="","",IF(ISERROR(MATCH($J558,SorP!$B$1:$B$6226,0)),"",INDIRECT("'SorP'!$A$"&amp;MATCH($S558&amp;$J558,SorP!C:C,0))))</f>
        <v/>
      </c>
      <c r="U558" s="168"/>
      <c r="V558" s="169" t="e">
        <f>IF(C558="",NA(),MATCH($B558&amp;$C558,'Smelter Look-up'!$J:$J,0))</f>
        <v>#N/A</v>
      </c>
      <c r="X558" s="170">
        <f t="shared" ca="1" si="28"/>
        <v>0</v>
      </c>
      <c r="AB558" s="314" t="str">
        <f t="shared" si="30"/>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9"/>
        <v/>
      </c>
      <c r="T559" s="155" t="str">
        <f ca="1">IF(B559="","",IF(ISERROR(MATCH($J559,SorP!$B$1:$B$6226,0)),"",INDIRECT("'SorP'!$A$"&amp;MATCH($S559&amp;$J559,SorP!C:C,0))))</f>
        <v/>
      </c>
      <c r="U559" s="168"/>
      <c r="V559" s="169" t="e">
        <f>IF(C559="",NA(),MATCH($B559&amp;$C559,'Smelter Look-up'!$J:$J,0))</f>
        <v>#N/A</v>
      </c>
      <c r="X559" s="170">
        <f t="shared" ca="1" si="28"/>
        <v>0</v>
      </c>
      <c r="AB559" s="314" t="str">
        <f t="shared" si="30"/>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9"/>
        <v/>
      </c>
      <c r="T560" s="155" t="str">
        <f ca="1">IF(B560="","",IF(ISERROR(MATCH($J560,SorP!$B$1:$B$6226,0)),"",INDIRECT("'SorP'!$A$"&amp;MATCH($S560&amp;$J560,SorP!C:C,0))))</f>
        <v/>
      </c>
      <c r="U560" s="168"/>
      <c r="V560" s="169" t="e">
        <f>IF(C560="",NA(),MATCH($B560&amp;$C560,'Smelter Look-up'!$J:$J,0))</f>
        <v>#N/A</v>
      </c>
      <c r="X560" s="170">
        <f t="shared" ca="1" si="28"/>
        <v>0</v>
      </c>
      <c r="AB560" s="314" t="str">
        <f t="shared" si="30"/>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9"/>
        <v/>
      </c>
      <c r="T561" s="155" t="str">
        <f ca="1">IF(B561="","",IF(ISERROR(MATCH($J561,SorP!$B$1:$B$6226,0)),"",INDIRECT("'SorP'!$A$"&amp;MATCH($S561&amp;$J561,SorP!C:C,0))))</f>
        <v/>
      </c>
      <c r="U561" s="168"/>
      <c r="V561" s="169" t="e">
        <f>IF(C561="",NA(),MATCH($B561&amp;$C561,'Smelter Look-up'!$J:$J,0))</f>
        <v>#N/A</v>
      </c>
      <c r="X561" s="170">
        <f t="shared" ca="1" si="28"/>
        <v>0</v>
      </c>
      <c r="AB561" s="314" t="str">
        <f t="shared" si="30"/>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9"/>
        <v/>
      </c>
      <c r="T562" s="155" t="str">
        <f ca="1">IF(B562="","",IF(ISERROR(MATCH($J562,SorP!$B$1:$B$6226,0)),"",INDIRECT("'SorP'!$A$"&amp;MATCH($S562&amp;$J562,SorP!C:C,0))))</f>
        <v/>
      </c>
      <c r="U562" s="168"/>
      <c r="V562" s="169" t="e">
        <f>IF(C562="",NA(),MATCH($B562&amp;$C562,'Smelter Look-up'!$J:$J,0))</f>
        <v>#N/A</v>
      </c>
      <c r="X562" s="170">
        <f t="shared" ca="1" si="28"/>
        <v>0</v>
      </c>
      <c r="AB562" s="314" t="str">
        <f t="shared" si="30"/>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9"/>
        <v/>
      </c>
      <c r="T563" s="155" t="str">
        <f ca="1">IF(B563="","",IF(ISERROR(MATCH($J563,SorP!$B$1:$B$6226,0)),"",INDIRECT("'SorP'!$A$"&amp;MATCH($S563&amp;$J563,SorP!C:C,0))))</f>
        <v/>
      </c>
      <c r="U563" s="168"/>
      <c r="V563" s="169" t="e">
        <f>IF(C563="",NA(),MATCH($B563&amp;$C563,'Smelter Look-up'!$J:$J,0))</f>
        <v>#N/A</v>
      </c>
      <c r="X563" s="170">
        <f t="shared" ca="1" si="28"/>
        <v>0</v>
      </c>
      <c r="AB563" s="314" t="str">
        <f t="shared" si="30"/>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9"/>
        <v/>
      </c>
      <c r="T564" s="155" t="str">
        <f ca="1">IF(B564="","",IF(ISERROR(MATCH($J564,SorP!$B$1:$B$6226,0)),"",INDIRECT("'SorP'!$A$"&amp;MATCH($S564&amp;$J564,SorP!C:C,0))))</f>
        <v/>
      </c>
      <c r="U564" s="168"/>
      <c r="V564" s="169" t="e">
        <f>IF(C564="",NA(),MATCH($B564&amp;$C564,'Smelter Look-up'!$J:$J,0))</f>
        <v>#N/A</v>
      </c>
      <c r="X564" s="170">
        <f t="shared" ca="1" si="28"/>
        <v>0</v>
      </c>
      <c r="AB564" s="314" t="str">
        <f t="shared" si="30"/>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9"/>
        <v/>
      </c>
      <c r="T565" s="155" t="str">
        <f ca="1">IF(B565="","",IF(ISERROR(MATCH($J565,SorP!$B$1:$B$6226,0)),"",INDIRECT("'SorP'!$A$"&amp;MATCH($S565&amp;$J565,SorP!C:C,0))))</f>
        <v/>
      </c>
      <c r="U565" s="168"/>
      <c r="V565" s="169" t="e">
        <f>IF(C565="",NA(),MATCH($B565&amp;$C565,'Smelter Look-up'!$J:$J,0))</f>
        <v>#N/A</v>
      </c>
      <c r="X565" s="170">
        <f t="shared" ca="1" si="28"/>
        <v>0</v>
      </c>
      <c r="AB565" s="314" t="str">
        <f t="shared" si="30"/>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9"/>
        <v/>
      </c>
      <c r="T566" s="155" t="str">
        <f ca="1">IF(B566="","",IF(ISERROR(MATCH($J566,SorP!$B$1:$B$6226,0)),"",INDIRECT("'SorP'!$A$"&amp;MATCH($S566&amp;$J566,SorP!C:C,0))))</f>
        <v/>
      </c>
      <c r="U566" s="168"/>
      <c r="V566" s="169" t="e">
        <f>IF(C566="",NA(),MATCH($B566&amp;$C566,'Smelter Look-up'!$J:$J,0))</f>
        <v>#N/A</v>
      </c>
      <c r="X566" s="170">
        <f t="shared" ca="1" si="28"/>
        <v>0</v>
      </c>
      <c r="AB566" s="314" t="str">
        <f t="shared" si="30"/>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9"/>
        <v/>
      </c>
      <c r="T567" s="155" t="str">
        <f ca="1">IF(B567="","",IF(ISERROR(MATCH($J567,SorP!$B$1:$B$6226,0)),"",INDIRECT("'SorP'!$A$"&amp;MATCH($S567&amp;$J567,SorP!C:C,0))))</f>
        <v/>
      </c>
      <c r="U567" s="168"/>
      <c r="V567" s="169" t="e">
        <f>IF(C567="",NA(),MATCH($B567&amp;$C567,'Smelter Look-up'!$J:$J,0))</f>
        <v>#N/A</v>
      </c>
      <c r="X567" s="170">
        <f t="shared" ca="1" si="28"/>
        <v>0</v>
      </c>
      <c r="AB567" s="314" t="str">
        <f t="shared" si="30"/>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9"/>
        <v/>
      </c>
      <c r="T568" s="155" t="str">
        <f ca="1">IF(B568="","",IF(ISERROR(MATCH($J568,SorP!$B$1:$B$6226,0)),"",INDIRECT("'SorP'!$A$"&amp;MATCH($S568&amp;$J568,SorP!C:C,0))))</f>
        <v/>
      </c>
      <c r="U568" s="168"/>
      <c r="V568" s="169" t="e">
        <f>IF(C568="",NA(),MATCH($B568&amp;$C568,'Smelter Look-up'!$J:$J,0))</f>
        <v>#N/A</v>
      </c>
      <c r="X568" s="170">
        <f t="shared" ca="1" si="28"/>
        <v>0</v>
      </c>
      <c r="AB568" s="314" t="str">
        <f t="shared" si="30"/>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9"/>
        <v/>
      </c>
      <c r="T569" s="155" t="str">
        <f ca="1">IF(B569="","",IF(ISERROR(MATCH($J569,SorP!$B$1:$B$6226,0)),"",INDIRECT("'SorP'!$A$"&amp;MATCH($S569&amp;$J569,SorP!C:C,0))))</f>
        <v/>
      </c>
      <c r="U569" s="168"/>
      <c r="V569" s="169" t="e">
        <f>IF(C569="",NA(),MATCH($B569&amp;$C569,'Smelter Look-up'!$J:$J,0))</f>
        <v>#N/A</v>
      </c>
      <c r="X569" s="170">
        <f t="shared" ca="1" si="28"/>
        <v>0</v>
      </c>
      <c r="AB569" s="314" t="str">
        <f t="shared" si="30"/>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9"/>
        <v/>
      </c>
      <c r="T570" s="155" t="str">
        <f ca="1">IF(B570="","",IF(ISERROR(MATCH($J570,SorP!$B$1:$B$6226,0)),"",INDIRECT("'SorP'!$A$"&amp;MATCH($S570&amp;$J570,SorP!C:C,0))))</f>
        <v/>
      </c>
      <c r="U570" s="168"/>
      <c r="V570" s="169" t="e">
        <f>IF(C570="",NA(),MATCH($B570&amp;$C570,'Smelter Look-up'!$J:$J,0))</f>
        <v>#N/A</v>
      </c>
      <c r="X570" s="170">
        <f t="shared" ca="1" si="28"/>
        <v>0</v>
      </c>
      <c r="AB570" s="314" t="str">
        <f t="shared" si="30"/>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9"/>
        <v/>
      </c>
      <c r="T571" s="155" t="str">
        <f ca="1">IF(B571="","",IF(ISERROR(MATCH($J571,SorP!$B$1:$B$6226,0)),"",INDIRECT("'SorP'!$A$"&amp;MATCH($S571&amp;$J571,SorP!C:C,0))))</f>
        <v/>
      </c>
      <c r="U571" s="168"/>
      <c r="V571" s="169" t="e">
        <f>IF(C571="",NA(),MATCH($B571&amp;$C571,'Smelter Look-up'!$J:$J,0))</f>
        <v>#N/A</v>
      </c>
      <c r="X571" s="170">
        <f t="shared" ca="1" si="28"/>
        <v>0</v>
      </c>
      <c r="AB571" s="314" t="str">
        <f t="shared" si="30"/>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9"/>
        <v/>
      </c>
      <c r="T572" s="155" t="str">
        <f ca="1">IF(B572="","",IF(ISERROR(MATCH($J572,SorP!$B$1:$B$6226,0)),"",INDIRECT("'SorP'!$A$"&amp;MATCH($S572&amp;$J572,SorP!C:C,0))))</f>
        <v/>
      </c>
      <c r="U572" s="168"/>
      <c r="V572" s="169" t="e">
        <f>IF(C572="",NA(),MATCH($B572&amp;$C572,'Smelter Look-up'!$J:$J,0))</f>
        <v>#N/A</v>
      </c>
      <c r="X572" s="170">
        <f t="shared" ca="1" si="28"/>
        <v>0</v>
      </c>
      <c r="AB572" s="314" t="str">
        <f t="shared" si="30"/>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9"/>
        <v/>
      </c>
      <c r="T573" s="155" t="str">
        <f ca="1">IF(B573="","",IF(ISERROR(MATCH($J573,SorP!$B$1:$B$6226,0)),"",INDIRECT("'SorP'!$A$"&amp;MATCH($S573&amp;$J573,SorP!C:C,0))))</f>
        <v/>
      </c>
      <c r="U573" s="168"/>
      <c r="V573" s="169" t="e">
        <f>IF(C573="",NA(),MATCH($B573&amp;$C573,'Smelter Look-up'!$J:$J,0))</f>
        <v>#N/A</v>
      </c>
      <c r="X573" s="170">
        <f t="shared" ca="1" si="28"/>
        <v>0</v>
      </c>
      <c r="AB573" s="314" t="str">
        <f t="shared" si="30"/>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9"/>
        <v/>
      </c>
      <c r="T574" s="155" t="str">
        <f ca="1">IF(B574="","",IF(ISERROR(MATCH($J574,SorP!$B$1:$B$6226,0)),"",INDIRECT("'SorP'!$A$"&amp;MATCH($S574&amp;$J574,SorP!C:C,0))))</f>
        <v/>
      </c>
      <c r="U574" s="168"/>
      <c r="V574" s="169" t="e">
        <f>IF(C574="",NA(),MATCH($B574&amp;$C574,'Smelter Look-up'!$J:$J,0))</f>
        <v>#N/A</v>
      </c>
      <c r="X574" s="170">
        <f t="shared" ca="1" si="28"/>
        <v>0</v>
      </c>
      <c r="AB574" s="314" t="str">
        <f t="shared" si="30"/>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9"/>
        <v/>
      </c>
      <c r="T575" s="155" t="str">
        <f ca="1">IF(B575="","",IF(ISERROR(MATCH($J575,SorP!$B$1:$B$6226,0)),"",INDIRECT("'SorP'!$A$"&amp;MATCH($S575&amp;$J575,SorP!C:C,0))))</f>
        <v/>
      </c>
      <c r="U575" s="168"/>
      <c r="V575" s="169" t="e">
        <f>IF(C575="",NA(),MATCH($B575&amp;$C575,'Smelter Look-up'!$J:$J,0))</f>
        <v>#N/A</v>
      </c>
      <c r="X575" s="170">
        <f t="shared" ref="X575:X638" ca="1" si="31">IF(AND(C575="Smelter not listed",OR(LEN(D575)=0,LEN(E575)=0)),1,0)</f>
        <v>0</v>
      </c>
      <c r="AB575" s="314" t="str">
        <f t="shared" si="30"/>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2">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1"/>
        <v>0</v>
      </c>
      <c r="AB576" s="314" t="str">
        <f t="shared" si="30"/>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2"/>
        <v/>
      </c>
      <c r="T577" s="155" t="str">
        <f ca="1">IF(B577="","",IF(ISERROR(MATCH($J577,SorP!$B$1:$B$6226,0)),"",INDIRECT("'SorP'!$A$"&amp;MATCH($S577&amp;$J577,SorP!C:C,0))))</f>
        <v/>
      </c>
      <c r="U577" s="168"/>
      <c r="V577" s="169" t="e">
        <f>IF(C577="",NA(),MATCH($B577&amp;$C577,'Smelter Look-up'!$J:$J,0))</f>
        <v>#N/A</v>
      </c>
      <c r="X577" s="170">
        <f t="shared" ca="1" si="31"/>
        <v>0</v>
      </c>
      <c r="AB577" s="314" t="str">
        <f t="shared" si="30"/>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2"/>
        <v/>
      </c>
      <c r="T578" s="155" t="str">
        <f ca="1">IF(B578="","",IF(ISERROR(MATCH($J578,SorP!$B$1:$B$6226,0)),"",INDIRECT("'SorP'!$A$"&amp;MATCH($S578&amp;$J578,SorP!C:C,0))))</f>
        <v/>
      </c>
      <c r="U578" s="168"/>
      <c r="V578" s="169" t="e">
        <f>IF(C578="",NA(),MATCH($B578&amp;$C578,'Smelter Look-up'!$J:$J,0))</f>
        <v>#N/A</v>
      </c>
      <c r="X578" s="170">
        <f t="shared" ca="1" si="31"/>
        <v>0</v>
      </c>
      <c r="AB578" s="314" t="str">
        <f t="shared" si="30"/>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2"/>
        <v/>
      </c>
      <c r="T579" s="155" t="str">
        <f ca="1">IF(B579="","",IF(ISERROR(MATCH($J579,SorP!$B$1:$B$6226,0)),"",INDIRECT("'SorP'!$A$"&amp;MATCH($S579&amp;$J579,SorP!C:C,0))))</f>
        <v/>
      </c>
      <c r="U579" s="168"/>
      <c r="V579" s="169" t="e">
        <f>IF(C579="",NA(),MATCH($B579&amp;$C579,'Smelter Look-up'!$J:$J,0))</f>
        <v>#N/A</v>
      </c>
      <c r="X579" s="170">
        <f t="shared" ca="1" si="31"/>
        <v>0</v>
      </c>
      <c r="AB579" s="314" t="str">
        <f t="shared" si="30"/>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2"/>
        <v/>
      </c>
      <c r="T580" s="155" t="str">
        <f ca="1">IF(B580="","",IF(ISERROR(MATCH($J580,SorP!$B$1:$B$6226,0)),"",INDIRECT("'SorP'!$A$"&amp;MATCH($S580&amp;$J580,SorP!C:C,0))))</f>
        <v/>
      </c>
      <c r="U580" s="168"/>
      <c r="V580" s="169" t="e">
        <f>IF(C580="",NA(),MATCH($B580&amp;$C580,'Smelter Look-up'!$J:$J,0))</f>
        <v>#N/A</v>
      </c>
      <c r="X580" s="170">
        <f t="shared" ca="1" si="31"/>
        <v>0</v>
      </c>
      <c r="AB580" s="314" t="str">
        <f t="shared" si="30"/>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2"/>
        <v/>
      </c>
      <c r="T581" s="155" t="str">
        <f ca="1">IF(B581="","",IF(ISERROR(MATCH($J581,SorP!$B$1:$B$6226,0)),"",INDIRECT("'SorP'!$A$"&amp;MATCH($S581&amp;$J581,SorP!C:C,0))))</f>
        <v/>
      </c>
      <c r="U581" s="168"/>
      <c r="V581" s="169" t="e">
        <f>IF(C581="",NA(),MATCH($B581&amp;$C581,'Smelter Look-up'!$J:$J,0))</f>
        <v>#N/A</v>
      </c>
      <c r="X581" s="170">
        <f t="shared" ca="1" si="31"/>
        <v>0</v>
      </c>
      <c r="AB581" s="314" t="str">
        <f t="shared" si="30"/>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2"/>
        <v/>
      </c>
      <c r="T582" s="155" t="str">
        <f ca="1">IF(B582="","",IF(ISERROR(MATCH($J582,SorP!$B$1:$B$6226,0)),"",INDIRECT("'SorP'!$A$"&amp;MATCH($S582&amp;$J582,SorP!C:C,0))))</f>
        <v/>
      </c>
      <c r="U582" s="168"/>
      <c r="V582" s="169" t="e">
        <f>IF(C582="",NA(),MATCH($B582&amp;$C582,'Smelter Look-up'!$J:$J,0))</f>
        <v>#N/A</v>
      </c>
      <c r="X582" s="170">
        <f t="shared" ca="1" si="31"/>
        <v>0</v>
      </c>
      <c r="AB582" s="314" t="str">
        <f t="shared" ref="AB582:AB645" si="33">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2"/>
        <v/>
      </c>
      <c r="T583" s="155" t="str">
        <f ca="1">IF(B583="","",IF(ISERROR(MATCH($J583,SorP!$B$1:$B$6226,0)),"",INDIRECT("'SorP'!$A$"&amp;MATCH($S583&amp;$J583,SorP!C:C,0))))</f>
        <v/>
      </c>
      <c r="U583" s="168"/>
      <c r="V583" s="169" t="e">
        <f>IF(C583="",NA(),MATCH($B583&amp;$C583,'Smelter Look-up'!$J:$J,0))</f>
        <v>#N/A</v>
      </c>
      <c r="X583" s="170">
        <f t="shared" ca="1" si="31"/>
        <v>0</v>
      </c>
      <c r="AB583" s="314" t="str">
        <f t="shared" si="33"/>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2"/>
        <v/>
      </c>
      <c r="T584" s="155" t="str">
        <f ca="1">IF(B584="","",IF(ISERROR(MATCH($J584,SorP!$B$1:$B$6226,0)),"",INDIRECT("'SorP'!$A$"&amp;MATCH($S584&amp;$J584,SorP!C:C,0))))</f>
        <v/>
      </c>
      <c r="U584" s="168"/>
      <c r="V584" s="169" t="e">
        <f>IF(C584="",NA(),MATCH($B584&amp;$C584,'Smelter Look-up'!$J:$J,0))</f>
        <v>#N/A</v>
      </c>
      <c r="X584" s="170">
        <f t="shared" ca="1" si="31"/>
        <v>0</v>
      </c>
      <c r="AB584" s="314" t="str">
        <f t="shared" si="33"/>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2"/>
        <v/>
      </c>
      <c r="T585" s="155" t="str">
        <f ca="1">IF(B585="","",IF(ISERROR(MATCH($J585,SorP!$B$1:$B$6226,0)),"",INDIRECT("'SorP'!$A$"&amp;MATCH($S585&amp;$J585,SorP!C:C,0))))</f>
        <v/>
      </c>
      <c r="U585" s="168"/>
      <c r="V585" s="169" t="e">
        <f>IF(C585="",NA(),MATCH($B585&amp;$C585,'Smelter Look-up'!$J:$J,0))</f>
        <v>#N/A</v>
      </c>
      <c r="X585" s="170">
        <f t="shared" ca="1" si="31"/>
        <v>0</v>
      </c>
      <c r="AB585" s="314" t="str">
        <f t="shared" si="33"/>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2"/>
        <v/>
      </c>
      <c r="T586" s="155" t="str">
        <f ca="1">IF(B586="","",IF(ISERROR(MATCH($J586,SorP!$B$1:$B$6226,0)),"",INDIRECT("'SorP'!$A$"&amp;MATCH($S586&amp;$J586,SorP!C:C,0))))</f>
        <v/>
      </c>
      <c r="U586" s="168"/>
      <c r="V586" s="169" t="e">
        <f>IF(C586="",NA(),MATCH($B586&amp;$C586,'Smelter Look-up'!$J:$J,0))</f>
        <v>#N/A</v>
      </c>
      <c r="X586" s="170">
        <f t="shared" ca="1" si="31"/>
        <v>0</v>
      </c>
      <c r="AB586" s="314" t="str">
        <f t="shared" si="33"/>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2"/>
        <v/>
      </c>
      <c r="T587" s="155" t="str">
        <f ca="1">IF(B587="","",IF(ISERROR(MATCH($J587,SorP!$B$1:$B$6226,0)),"",INDIRECT("'SorP'!$A$"&amp;MATCH($S587&amp;$J587,SorP!C:C,0))))</f>
        <v/>
      </c>
      <c r="U587" s="168"/>
      <c r="V587" s="169" t="e">
        <f>IF(C587="",NA(),MATCH($B587&amp;$C587,'Smelter Look-up'!$J:$J,0))</f>
        <v>#N/A</v>
      </c>
      <c r="X587" s="170">
        <f t="shared" ca="1" si="31"/>
        <v>0</v>
      </c>
      <c r="AB587" s="314" t="str">
        <f t="shared" si="33"/>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2"/>
        <v/>
      </c>
      <c r="T588" s="155" t="str">
        <f ca="1">IF(B588="","",IF(ISERROR(MATCH($J588,SorP!$B$1:$B$6226,0)),"",INDIRECT("'SorP'!$A$"&amp;MATCH($S588&amp;$J588,SorP!C:C,0))))</f>
        <v/>
      </c>
      <c r="U588" s="168"/>
      <c r="V588" s="169" t="e">
        <f>IF(C588="",NA(),MATCH($B588&amp;$C588,'Smelter Look-up'!$J:$J,0))</f>
        <v>#N/A</v>
      </c>
      <c r="X588" s="170">
        <f t="shared" ca="1" si="31"/>
        <v>0</v>
      </c>
      <c r="AB588" s="314" t="str">
        <f t="shared" si="33"/>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2"/>
        <v/>
      </c>
      <c r="T589" s="155" t="str">
        <f ca="1">IF(B589="","",IF(ISERROR(MATCH($J589,SorP!$B$1:$B$6226,0)),"",INDIRECT("'SorP'!$A$"&amp;MATCH($S589&amp;$J589,SorP!C:C,0))))</f>
        <v/>
      </c>
      <c r="U589" s="168"/>
      <c r="V589" s="169" t="e">
        <f>IF(C589="",NA(),MATCH($B589&amp;$C589,'Smelter Look-up'!$J:$J,0))</f>
        <v>#N/A</v>
      </c>
      <c r="X589" s="170">
        <f t="shared" ca="1" si="31"/>
        <v>0</v>
      </c>
      <c r="AB589" s="314" t="str">
        <f t="shared" si="33"/>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2"/>
        <v/>
      </c>
      <c r="T590" s="155" t="str">
        <f ca="1">IF(B590="","",IF(ISERROR(MATCH($J590,SorP!$B$1:$B$6226,0)),"",INDIRECT("'SorP'!$A$"&amp;MATCH($S590&amp;$J590,SorP!C:C,0))))</f>
        <v/>
      </c>
      <c r="U590" s="168"/>
      <c r="V590" s="169" t="e">
        <f>IF(C590="",NA(),MATCH($B590&amp;$C590,'Smelter Look-up'!$J:$J,0))</f>
        <v>#N/A</v>
      </c>
      <c r="X590" s="170">
        <f t="shared" ca="1" si="31"/>
        <v>0</v>
      </c>
      <c r="AB590" s="314" t="str">
        <f t="shared" si="33"/>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2"/>
        <v/>
      </c>
      <c r="T591" s="155" t="str">
        <f ca="1">IF(B591="","",IF(ISERROR(MATCH($J591,SorP!$B$1:$B$6226,0)),"",INDIRECT("'SorP'!$A$"&amp;MATCH($S591&amp;$J591,SorP!C:C,0))))</f>
        <v/>
      </c>
      <c r="U591" s="168"/>
      <c r="V591" s="169" t="e">
        <f>IF(C591="",NA(),MATCH($B591&amp;$C591,'Smelter Look-up'!$J:$J,0))</f>
        <v>#N/A</v>
      </c>
      <c r="X591" s="170">
        <f t="shared" ca="1" si="31"/>
        <v>0</v>
      </c>
      <c r="AB591" s="314" t="str">
        <f t="shared" si="33"/>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2"/>
        <v/>
      </c>
      <c r="T592" s="155" t="str">
        <f ca="1">IF(B592="","",IF(ISERROR(MATCH($J592,SorP!$B$1:$B$6226,0)),"",INDIRECT("'SorP'!$A$"&amp;MATCH($S592&amp;$J592,SorP!C:C,0))))</f>
        <v/>
      </c>
      <c r="U592" s="168"/>
      <c r="V592" s="169" t="e">
        <f>IF(C592="",NA(),MATCH($B592&amp;$C592,'Smelter Look-up'!$J:$J,0))</f>
        <v>#N/A</v>
      </c>
      <c r="X592" s="170">
        <f t="shared" ca="1" si="31"/>
        <v>0</v>
      </c>
      <c r="AB592" s="314" t="str">
        <f t="shared" si="33"/>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2"/>
        <v/>
      </c>
      <c r="T593" s="155" t="str">
        <f ca="1">IF(B593="","",IF(ISERROR(MATCH($J593,SorP!$B$1:$B$6226,0)),"",INDIRECT("'SorP'!$A$"&amp;MATCH($S593&amp;$J593,SorP!C:C,0))))</f>
        <v/>
      </c>
      <c r="U593" s="168"/>
      <c r="V593" s="169" t="e">
        <f>IF(C593="",NA(),MATCH($B593&amp;$C593,'Smelter Look-up'!$J:$J,0))</f>
        <v>#N/A</v>
      </c>
      <c r="X593" s="170">
        <f t="shared" ca="1" si="31"/>
        <v>0</v>
      </c>
      <c r="AB593" s="314" t="str">
        <f t="shared" si="33"/>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2"/>
        <v/>
      </c>
      <c r="T594" s="155" t="str">
        <f ca="1">IF(B594="","",IF(ISERROR(MATCH($J594,SorP!$B$1:$B$6226,0)),"",INDIRECT("'SorP'!$A$"&amp;MATCH($S594&amp;$J594,SorP!C:C,0))))</f>
        <v/>
      </c>
      <c r="U594" s="168"/>
      <c r="V594" s="169" t="e">
        <f>IF(C594="",NA(),MATCH($B594&amp;$C594,'Smelter Look-up'!$J:$J,0))</f>
        <v>#N/A</v>
      </c>
      <c r="X594" s="170">
        <f t="shared" ca="1" si="31"/>
        <v>0</v>
      </c>
      <c r="AB594" s="314" t="str">
        <f t="shared" si="33"/>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2"/>
        <v/>
      </c>
      <c r="T595" s="155" t="str">
        <f ca="1">IF(B595="","",IF(ISERROR(MATCH($J595,SorP!$B$1:$B$6226,0)),"",INDIRECT("'SorP'!$A$"&amp;MATCH($S595&amp;$J595,SorP!C:C,0))))</f>
        <v/>
      </c>
      <c r="U595" s="168"/>
      <c r="V595" s="169" t="e">
        <f>IF(C595="",NA(),MATCH($B595&amp;$C595,'Smelter Look-up'!$J:$J,0))</f>
        <v>#N/A</v>
      </c>
      <c r="X595" s="170">
        <f t="shared" ca="1" si="31"/>
        <v>0</v>
      </c>
      <c r="AB595" s="314" t="str">
        <f t="shared" si="33"/>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2"/>
        <v/>
      </c>
      <c r="T596" s="155" t="str">
        <f ca="1">IF(B596="","",IF(ISERROR(MATCH($J596,SorP!$B$1:$B$6226,0)),"",INDIRECT("'SorP'!$A$"&amp;MATCH($S596&amp;$J596,SorP!C:C,0))))</f>
        <v/>
      </c>
      <c r="U596" s="168"/>
      <c r="V596" s="169" t="e">
        <f>IF(C596="",NA(),MATCH($B596&amp;$C596,'Smelter Look-up'!$J:$J,0))</f>
        <v>#N/A</v>
      </c>
      <c r="X596" s="170">
        <f t="shared" ca="1" si="31"/>
        <v>0</v>
      </c>
      <c r="AB596" s="314" t="str">
        <f t="shared" si="33"/>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2"/>
        <v/>
      </c>
      <c r="T597" s="155" t="str">
        <f ca="1">IF(B597="","",IF(ISERROR(MATCH($J597,SorP!$B$1:$B$6226,0)),"",INDIRECT("'SorP'!$A$"&amp;MATCH($S597&amp;$J597,SorP!C:C,0))))</f>
        <v/>
      </c>
      <c r="U597" s="168"/>
      <c r="V597" s="169" t="e">
        <f>IF(C597="",NA(),MATCH($B597&amp;$C597,'Smelter Look-up'!$J:$J,0))</f>
        <v>#N/A</v>
      </c>
      <c r="X597" s="170">
        <f t="shared" ca="1" si="31"/>
        <v>0</v>
      </c>
      <c r="AB597" s="314" t="str">
        <f t="shared" si="33"/>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2"/>
        <v/>
      </c>
      <c r="T598" s="155" t="str">
        <f ca="1">IF(B598="","",IF(ISERROR(MATCH($J598,SorP!$B$1:$B$6226,0)),"",INDIRECT("'SorP'!$A$"&amp;MATCH($S598&amp;$J598,SorP!C:C,0))))</f>
        <v/>
      </c>
      <c r="U598" s="168"/>
      <c r="V598" s="169" t="e">
        <f>IF(C598="",NA(),MATCH($B598&amp;$C598,'Smelter Look-up'!$J:$J,0))</f>
        <v>#N/A</v>
      </c>
      <c r="X598" s="170">
        <f t="shared" ca="1" si="31"/>
        <v>0</v>
      </c>
      <c r="AB598" s="314" t="str">
        <f t="shared" si="33"/>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2"/>
        <v/>
      </c>
      <c r="T599" s="155" t="str">
        <f ca="1">IF(B599="","",IF(ISERROR(MATCH($J599,SorP!$B$1:$B$6226,0)),"",INDIRECT("'SorP'!$A$"&amp;MATCH($S599&amp;$J599,SorP!C:C,0))))</f>
        <v/>
      </c>
      <c r="U599" s="168"/>
      <c r="V599" s="169" t="e">
        <f>IF(C599="",NA(),MATCH($B599&amp;$C599,'Smelter Look-up'!$J:$J,0))</f>
        <v>#N/A</v>
      </c>
      <c r="X599" s="170">
        <f t="shared" ca="1" si="31"/>
        <v>0</v>
      </c>
      <c r="AB599" s="314" t="str">
        <f t="shared" si="33"/>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2"/>
        <v/>
      </c>
      <c r="T600" s="155" t="str">
        <f ca="1">IF(B600="","",IF(ISERROR(MATCH($J600,SorP!$B$1:$B$6226,0)),"",INDIRECT("'SorP'!$A$"&amp;MATCH($S600&amp;$J600,SorP!C:C,0))))</f>
        <v/>
      </c>
      <c r="U600" s="168"/>
      <c r="V600" s="169" t="e">
        <f>IF(C600="",NA(),MATCH($B600&amp;$C600,'Smelter Look-up'!$J:$J,0))</f>
        <v>#N/A</v>
      </c>
      <c r="X600" s="170">
        <f t="shared" ca="1" si="31"/>
        <v>0</v>
      </c>
      <c r="AB600" s="314" t="str">
        <f t="shared" si="33"/>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2"/>
        <v/>
      </c>
      <c r="T601" s="155" t="str">
        <f ca="1">IF(B601="","",IF(ISERROR(MATCH($J601,SorP!$B$1:$B$6226,0)),"",INDIRECT("'SorP'!$A$"&amp;MATCH($S601&amp;$J601,SorP!C:C,0))))</f>
        <v/>
      </c>
      <c r="U601" s="168"/>
      <c r="V601" s="169" t="e">
        <f>IF(C601="",NA(),MATCH($B601&amp;$C601,'Smelter Look-up'!$J:$J,0))</f>
        <v>#N/A</v>
      </c>
      <c r="X601" s="170">
        <f t="shared" ca="1" si="31"/>
        <v>0</v>
      </c>
      <c r="AB601" s="314" t="str">
        <f t="shared" si="33"/>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2"/>
        <v/>
      </c>
      <c r="T602" s="155" t="str">
        <f ca="1">IF(B602="","",IF(ISERROR(MATCH($J602,SorP!$B$1:$B$6226,0)),"",INDIRECT("'SorP'!$A$"&amp;MATCH($S602&amp;$J602,SorP!C:C,0))))</f>
        <v/>
      </c>
      <c r="U602" s="168"/>
      <c r="V602" s="169" t="e">
        <f>IF(C602="",NA(),MATCH($B602&amp;$C602,'Smelter Look-up'!$J:$J,0))</f>
        <v>#N/A</v>
      </c>
      <c r="X602" s="170">
        <f t="shared" ca="1" si="31"/>
        <v>0</v>
      </c>
      <c r="AB602" s="314" t="str">
        <f t="shared" si="33"/>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2"/>
        <v/>
      </c>
      <c r="T603" s="155" t="str">
        <f ca="1">IF(B603="","",IF(ISERROR(MATCH($J603,SorP!$B$1:$B$6226,0)),"",INDIRECT("'SorP'!$A$"&amp;MATCH($S603&amp;$J603,SorP!C:C,0))))</f>
        <v/>
      </c>
      <c r="U603" s="168"/>
      <c r="V603" s="169" t="e">
        <f>IF(C603="",NA(),MATCH($B603&amp;$C603,'Smelter Look-up'!$J:$J,0))</f>
        <v>#N/A</v>
      </c>
      <c r="X603" s="170">
        <f t="shared" ca="1" si="31"/>
        <v>0</v>
      </c>
      <c r="AB603" s="314" t="str">
        <f t="shared" si="33"/>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2"/>
        <v/>
      </c>
      <c r="T604" s="155" t="str">
        <f ca="1">IF(B604="","",IF(ISERROR(MATCH($J604,SorP!$B$1:$B$6226,0)),"",INDIRECT("'SorP'!$A$"&amp;MATCH($S604&amp;$J604,SorP!C:C,0))))</f>
        <v/>
      </c>
      <c r="U604" s="168"/>
      <c r="V604" s="169" t="e">
        <f>IF(C604="",NA(),MATCH($B604&amp;$C604,'Smelter Look-up'!$J:$J,0))</f>
        <v>#N/A</v>
      </c>
      <c r="X604" s="170">
        <f t="shared" ca="1" si="31"/>
        <v>0</v>
      </c>
      <c r="AB604" s="314" t="str">
        <f t="shared" si="33"/>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2"/>
        <v/>
      </c>
      <c r="T605" s="155" t="str">
        <f ca="1">IF(B605="","",IF(ISERROR(MATCH($J605,SorP!$B$1:$B$6226,0)),"",INDIRECT("'SorP'!$A$"&amp;MATCH($S605&amp;$J605,SorP!C:C,0))))</f>
        <v/>
      </c>
      <c r="U605" s="168"/>
      <c r="V605" s="169" t="e">
        <f>IF(C605="",NA(),MATCH($B605&amp;$C605,'Smelter Look-up'!$J:$J,0))</f>
        <v>#N/A</v>
      </c>
      <c r="X605" s="170">
        <f t="shared" ca="1" si="31"/>
        <v>0</v>
      </c>
      <c r="AB605" s="314" t="str">
        <f t="shared" si="33"/>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2"/>
        <v/>
      </c>
      <c r="T606" s="155" t="str">
        <f ca="1">IF(B606="","",IF(ISERROR(MATCH($J606,SorP!$B$1:$B$6226,0)),"",INDIRECT("'SorP'!$A$"&amp;MATCH($S606&amp;$J606,SorP!C:C,0))))</f>
        <v/>
      </c>
      <c r="U606" s="168"/>
      <c r="V606" s="169" t="e">
        <f>IF(C606="",NA(),MATCH($B606&amp;$C606,'Smelter Look-up'!$J:$J,0))</f>
        <v>#N/A</v>
      </c>
      <c r="X606" s="170">
        <f t="shared" ca="1" si="31"/>
        <v>0</v>
      </c>
      <c r="AB606" s="314" t="str">
        <f t="shared" si="33"/>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2"/>
        <v/>
      </c>
      <c r="T607" s="155" t="str">
        <f ca="1">IF(B607="","",IF(ISERROR(MATCH($J607,SorP!$B$1:$B$6226,0)),"",INDIRECT("'SorP'!$A$"&amp;MATCH($S607&amp;$J607,SorP!C:C,0))))</f>
        <v/>
      </c>
      <c r="U607" s="168"/>
      <c r="V607" s="169" t="e">
        <f>IF(C607="",NA(),MATCH($B607&amp;$C607,'Smelter Look-up'!$J:$J,0))</f>
        <v>#N/A</v>
      </c>
      <c r="X607" s="170">
        <f t="shared" ca="1" si="31"/>
        <v>0</v>
      </c>
      <c r="AB607" s="314" t="str">
        <f t="shared" si="33"/>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2"/>
        <v/>
      </c>
      <c r="T608" s="155" t="str">
        <f ca="1">IF(B608="","",IF(ISERROR(MATCH($J608,SorP!$B$1:$B$6226,0)),"",INDIRECT("'SorP'!$A$"&amp;MATCH($S608&amp;$J608,SorP!C:C,0))))</f>
        <v/>
      </c>
      <c r="U608" s="168"/>
      <c r="V608" s="169" t="e">
        <f>IF(C608="",NA(),MATCH($B608&amp;$C608,'Smelter Look-up'!$J:$J,0))</f>
        <v>#N/A</v>
      </c>
      <c r="X608" s="170">
        <f t="shared" ca="1" si="31"/>
        <v>0</v>
      </c>
      <c r="AB608" s="314" t="str">
        <f t="shared" si="33"/>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2"/>
        <v/>
      </c>
      <c r="T609" s="155" t="str">
        <f ca="1">IF(B609="","",IF(ISERROR(MATCH($J609,SorP!$B$1:$B$6226,0)),"",INDIRECT("'SorP'!$A$"&amp;MATCH($S609&amp;$J609,SorP!C:C,0))))</f>
        <v/>
      </c>
      <c r="U609" s="168"/>
      <c r="V609" s="169" t="e">
        <f>IF(C609="",NA(),MATCH($B609&amp;$C609,'Smelter Look-up'!$J:$J,0))</f>
        <v>#N/A</v>
      </c>
      <c r="X609" s="170">
        <f t="shared" ca="1" si="31"/>
        <v>0</v>
      </c>
      <c r="AB609" s="314" t="str">
        <f t="shared" si="33"/>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2"/>
        <v/>
      </c>
      <c r="T610" s="155" t="str">
        <f ca="1">IF(B610="","",IF(ISERROR(MATCH($J610,SorP!$B$1:$B$6226,0)),"",INDIRECT("'SorP'!$A$"&amp;MATCH($S610&amp;$J610,SorP!C:C,0))))</f>
        <v/>
      </c>
      <c r="U610" s="168"/>
      <c r="V610" s="169" t="e">
        <f>IF(C610="",NA(),MATCH($B610&amp;$C610,'Smelter Look-up'!$J:$J,0))</f>
        <v>#N/A</v>
      </c>
      <c r="X610" s="170">
        <f t="shared" ca="1" si="31"/>
        <v>0</v>
      </c>
      <c r="AB610" s="314" t="str">
        <f t="shared" si="33"/>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2"/>
        <v/>
      </c>
      <c r="T611" s="155" t="str">
        <f ca="1">IF(B611="","",IF(ISERROR(MATCH($J611,SorP!$B$1:$B$6226,0)),"",INDIRECT("'SorP'!$A$"&amp;MATCH($S611&amp;$J611,SorP!C:C,0))))</f>
        <v/>
      </c>
      <c r="U611" s="168"/>
      <c r="V611" s="169" t="e">
        <f>IF(C611="",NA(),MATCH($B611&amp;$C611,'Smelter Look-up'!$J:$J,0))</f>
        <v>#N/A</v>
      </c>
      <c r="X611" s="170">
        <f t="shared" ca="1" si="31"/>
        <v>0</v>
      </c>
      <c r="AB611" s="314" t="str">
        <f t="shared" si="33"/>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2"/>
        <v/>
      </c>
      <c r="T612" s="155" t="str">
        <f ca="1">IF(B612="","",IF(ISERROR(MATCH($J612,SorP!$B$1:$B$6226,0)),"",INDIRECT("'SorP'!$A$"&amp;MATCH($S612&amp;$J612,SorP!C:C,0))))</f>
        <v/>
      </c>
      <c r="U612" s="168"/>
      <c r="V612" s="169" t="e">
        <f>IF(C612="",NA(),MATCH($B612&amp;$C612,'Smelter Look-up'!$J:$J,0))</f>
        <v>#N/A</v>
      </c>
      <c r="X612" s="170">
        <f t="shared" ca="1" si="31"/>
        <v>0</v>
      </c>
      <c r="AB612" s="314" t="str">
        <f t="shared" si="33"/>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2"/>
        <v/>
      </c>
      <c r="T613" s="155" t="str">
        <f ca="1">IF(B613="","",IF(ISERROR(MATCH($J613,SorP!$B$1:$B$6226,0)),"",INDIRECT("'SorP'!$A$"&amp;MATCH($S613&amp;$J613,SorP!C:C,0))))</f>
        <v/>
      </c>
      <c r="U613" s="168"/>
      <c r="V613" s="169" t="e">
        <f>IF(C613="",NA(),MATCH($B613&amp;$C613,'Smelter Look-up'!$J:$J,0))</f>
        <v>#N/A</v>
      </c>
      <c r="X613" s="170">
        <f t="shared" ca="1" si="31"/>
        <v>0</v>
      </c>
      <c r="AB613" s="314" t="str">
        <f t="shared" si="33"/>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2"/>
        <v/>
      </c>
      <c r="T614" s="155" t="str">
        <f ca="1">IF(B614="","",IF(ISERROR(MATCH($J614,SorP!$B$1:$B$6226,0)),"",INDIRECT("'SorP'!$A$"&amp;MATCH($S614&amp;$J614,SorP!C:C,0))))</f>
        <v/>
      </c>
      <c r="U614" s="168"/>
      <c r="V614" s="169" t="e">
        <f>IF(C614="",NA(),MATCH($B614&amp;$C614,'Smelter Look-up'!$J:$J,0))</f>
        <v>#N/A</v>
      </c>
      <c r="X614" s="170">
        <f t="shared" ca="1" si="31"/>
        <v>0</v>
      </c>
      <c r="AB614" s="314" t="str">
        <f t="shared" si="33"/>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2"/>
        <v/>
      </c>
      <c r="T615" s="155" t="str">
        <f ca="1">IF(B615="","",IF(ISERROR(MATCH($J615,SorP!$B$1:$B$6226,0)),"",INDIRECT("'SorP'!$A$"&amp;MATCH($S615&amp;$J615,SorP!C:C,0))))</f>
        <v/>
      </c>
      <c r="U615" s="168"/>
      <c r="V615" s="169" t="e">
        <f>IF(C615="",NA(),MATCH($B615&amp;$C615,'Smelter Look-up'!$J:$J,0))</f>
        <v>#N/A</v>
      </c>
      <c r="X615" s="170">
        <f t="shared" ca="1" si="31"/>
        <v>0</v>
      </c>
      <c r="AB615" s="314" t="str">
        <f t="shared" si="33"/>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2"/>
        <v/>
      </c>
      <c r="T616" s="155" t="str">
        <f ca="1">IF(B616="","",IF(ISERROR(MATCH($J616,SorP!$B$1:$B$6226,0)),"",INDIRECT("'SorP'!$A$"&amp;MATCH($S616&amp;$J616,SorP!C:C,0))))</f>
        <v/>
      </c>
      <c r="U616" s="168"/>
      <c r="V616" s="169" t="e">
        <f>IF(C616="",NA(),MATCH($B616&amp;$C616,'Smelter Look-up'!$J:$J,0))</f>
        <v>#N/A</v>
      </c>
      <c r="X616" s="170">
        <f t="shared" ca="1" si="31"/>
        <v>0</v>
      </c>
      <c r="AB616" s="314" t="str">
        <f t="shared" si="33"/>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2"/>
        <v/>
      </c>
      <c r="T617" s="155" t="str">
        <f ca="1">IF(B617="","",IF(ISERROR(MATCH($J617,SorP!$B$1:$B$6226,0)),"",INDIRECT("'SorP'!$A$"&amp;MATCH($S617&amp;$J617,SorP!C:C,0))))</f>
        <v/>
      </c>
      <c r="U617" s="168"/>
      <c r="V617" s="169" t="e">
        <f>IF(C617="",NA(),MATCH($B617&amp;$C617,'Smelter Look-up'!$J:$J,0))</f>
        <v>#N/A</v>
      </c>
      <c r="X617" s="170">
        <f t="shared" ca="1" si="31"/>
        <v>0</v>
      </c>
      <c r="AB617" s="314" t="str">
        <f t="shared" si="33"/>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2"/>
        <v/>
      </c>
      <c r="T618" s="155" t="str">
        <f ca="1">IF(B618="","",IF(ISERROR(MATCH($J618,SorP!$B$1:$B$6226,0)),"",INDIRECT("'SorP'!$A$"&amp;MATCH($S618&amp;$J618,SorP!C:C,0))))</f>
        <v/>
      </c>
      <c r="U618" s="168"/>
      <c r="V618" s="169" t="e">
        <f>IF(C618="",NA(),MATCH($B618&amp;$C618,'Smelter Look-up'!$J:$J,0))</f>
        <v>#N/A</v>
      </c>
      <c r="X618" s="170">
        <f t="shared" ca="1" si="31"/>
        <v>0</v>
      </c>
      <c r="AB618" s="314" t="str">
        <f t="shared" si="33"/>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2"/>
        <v/>
      </c>
      <c r="T619" s="155" t="str">
        <f ca="1">IF(B619="","",IF(ISERROR(MATCH($J619,SorP!$B$1:$B$6226,0)),"",INDIRECT("'SorP'!$A$"&amp;MATCH($S619&amp;$J619,SorP!C:C,0))))</f>
        <v/>
      </c>
      <c r="U619" s="168"/>
      <c r="V619" s="169" t="e">
        <f>IF(C619="",NA(),MATCH($B619&amp;$C619,'Smelter Look-up'!$J:$J,0))</f>
        <v>#N/A</v>
      </c>
      <c r="X619" s="170">
        <f t="shared" ca="1" si="31"/>
        <v>0</v>
      </c>
      <c r="AB619" s="314" t="str">
        <f t="shared" si="33"/>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2"/>
        <v/>
      </c>
      <c r="T620" s="155" t="str">
        <f ca="1">IF(B620="","",IF(ISERROR(MATCH($J620,SorP!$B$1:$B$6226,0)),"",INDIRECT("'SorP'!$A$"&amp;MATCH($S620&amp;$J620,SorP!C:C,0))))</f>
        <v/>
      </c>
      <c r="U620" s="168"/>
      <c r="V620" s="169" t="e">
        <f>IF(C620="",NA(),MATCH($B620&amp;$C620,'Smelter Look-up'!$J:$J,0))</f>
        <v>#N/A</v>
      </c>
      <c r="X620" s="170">
        <f t="shared" ca="1" si="31"/>
        <v>0</v>
      </c>
      <c r="AB620" s="314" t="str">
        <f t="shared" si="33"/>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2"/>
        <v/>
      </c>
      <c r="T621" s="155" t="str">
        <f ca="1">IF(B621="","",IF(ISERROR(MATCH($J621,SorP!$B$1:$B$6226,0)),"",INDIRECT("'SorP'!$A$"&amp;MATCH($S621&amp;$J621,SorP!C:C,0))))</f>
        <v/>
      </c>
      <c r="U621" s="168"/>
      <c r="V621" s="169" t="e">
        <f>IF(C621="",NA(),MATCH($B621&amp;$C621,'Smelter Look-up'!$J:$J,0))</f>
        <v>#N/A</v>
      </c>
      <c r="X621" s="170">
        <f t="shared" ca="1" si="31"/>
        <v>0</v>
      </c>
      <c r="AB621" s="314" t="str">
        <f t="shared" si="33"/>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2"/>
        <v/>
      </c>
      <c r="T622" s="155" t="str">
        <f ca="1">IF(B622="","",IF(ISERROR(MATCH($J622,SorP!$B$1:$B$6226,0)),"",INDIRECT("'SorP'!$A$"&amp;MATCH($S622&amp;$J622,SorP!C:C,0))))</f>
        <v/>
      </c>
      <c r="U622" s="168"/>
      <c r="V622" s="169" t="e">
        <f>IF(C622="",NA(),MATCH($B622&amp;$C622,'Smelter Look-up'!$J:$J,0))</f>
        <v>#N/A</v>
      </c>
      <c r="X622" s="170">
        <f t="shared" ca="1" si="31"/>
        <v>0</v>
      </c>
      <c r="AB622" s="314" t="str">
        <f t="shared" si="33"/>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2"/>
        <v/>
      </c>
      <c r="T623" s="155" t="str">
        <f ca="1">IF(B623="","",IF(ISERROR(MATCH($J623,SorP!$B$1:$B$6226,0)),"",INDIRECT("'SorP'!$A$"&amp;MATCH($S623&amp;$J623,SorP!C:C,0))))</f>
        <v/>
      </c>
      <c r="U623" s="168"/>
      <c r="V623" s="169" t="e">
        <f>IF(C623="",NA(),MATCH($B623&amp;$C623,'Smelter Look-up'!$J:$J,0))</f>
        <v>#N/A</v>
      </c>
      <c r="X623" s="170">
        <f t="shared" ca="1" si="31"/>
        <v>0</v>
      </c>
      <c r="AB623" s="314" t="str">
        <f t="shared" si="33"/>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2"/>
        <v/>
      </c>
      <c r="T624" s="155" t="str">
        <f ca="1">IF(B624="","",IF(ISERROR(MATCH($J624,SorP!$B$1:$B$6226,0)),"",INDIRECT("'SorP'!$A$"&amp;MATCH($S624&amp;$J624,SorP!C:C,0))))</f>
        <v/>
      </c>
      <c r="U624" s="168"/>
      <c r="V624" s="169" t="e">
        <f>IF(C624="",NA(),MATCH($B624&amp;$C624,'Smelter Look-up'!$J:$J,0))</f>
        <v>#N/A</v>
      </c>
      <c r="X624" s="170">
        <f t="shared" ca="1" si="31"/>
        <v>0</v>
      </c>
      <c r="AB624" s="314" t="str">
        <f t="shared" si="33"/>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2"/>
        <v/>
      </c>
      <c r="T625" s="155" t="str">
        <f ca="1">IF(B625="","",IF(ISERROR(MATCH($J625,SorP!$B$1:$B$6226,0)),"",INDIRECT("'SorP'!$A$"&amp;MATCH($S625&amp;$J625,SorP!C:C,0))))</f>
        <v/>
      </c>
      <c r="U625" s="168"/>
      <c r="V625" s="169" t="e">
        <f>IF(C625="",NA(),MATCH($B625&amp;$C625,'Smelter Look-up'!$J:$J,0))</f>
        <v>#N/A</v>
      </c>
      <c r="X625" s="170">
        <f t="shared" ca="1" si="31"/>
        <v>0</v>
      </c>
      <c r="AB625" s="314" t="str">
        <f t="shared" si="33"/>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2"/>
        <v/>
      </c>
      <c r="T626" s="155" t="str">
        <f ca="1">IF(B626="","",IF(ISERROR(MATCH($J626,SorP!$B$1:$B$6226,0)),"",INDIRECT("'SorP'!$A$"&amp;MATCH($S626&amp;$J626,SorP!C:C,0))))</f>
        <v/>
      </c>
      <c r="U626" s="168"/>
      <c r="V626" s="169" t="e">
        <f>IF(C626="",NA(),MATCH($B626&amp;$C626,'Smelter Look-up'!$J:$J,0))</f>
        <v>#N/A</v>
      </c>
      <c r="X626" s="170">
        <f t="shared" ca="1" si="31"/>
        <v>0</v>
      </c>
      <c r="AB626" s="314" t="str">
        <f t="shared" si="33"/>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2"/>
        <v/>
      </c>
      <c r="T627" s="155" t="str">
        <f ca="1">IF(B627="","",IF(ISERROR(MATCH($J627,SorP!$B$1:$B$6226,0)),"",INDIRECT("'SorP'!$A$"&amp;MATCH($S627&amp;$J627,SorP!C:C,0))))</f>
        <v/>
      </c>
      <c r="U627" s="168"/>
      <c r="V627" s="169" t="e">
        <f>IF(C627="",NA(),MATCH($B627&amp;$C627,'Smelter Look-up'!$J:$J,0))</f>
        <v>#N/A</v>
      </c>
      <c r="X627" s="170">
        <f t="shared" ca="1" si="31"/>
        <v>0</v>
      </c>
      <c r="AB627" s="314" t="str">
        <f t="shared" si="33"/>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2"/>
        <v/>
      </c>
      <c r="T628" s="155" t="str">
        <f ca="1">IF(B628="","",IF(ISERROR(MATCH($J628,SorP!$B$1:$B$6226,0)),"",INDIRECT("'SorP'!$A$"&amp;MATCH($S628&amp;$J628,SorP!C:C,0))))</f>
        <v/>
      </c>
      <c r="U628" s="168"/>
      <c r="V628" s="169" t="e">
        <f>IF(C628="",NA(),MATCH($B628&amp;$C628,'Smelter Look-up'!$J:$J,0))</f>
        <v>#N/A</v>
      </c>
      <c r="X628" s="170">
        <f t="shared" ca="1" si="31"/>
        <v>0</v>
      </c>
      <c r="AB628" s="314" t="str">
        <f t="shared" si="33"/>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2"/>
        <v/>
      </c>
      <c r="T629" s="155" t="str">
        <f ca="1">IF(B629="","",IF(ISERROR(MATCH($J629,SorP!$B$1:$B$6226,0)),"",INDIRECT("'SorP'!$A$"&amp;MATCH($S629&amp;$J629,SorP!C:C,0))))</f>
        <v/>
      </c>
      <c r="U629" s="168"/>
      <c r="V629" s="169" t="e">
        <f>IF(C629="",NA(),MATCH($B629&amp;$C629,'Smelter Look-up'!$J:$J,0))</f>
        <v>#N/A</v>
      </c>
      <c r="X629" s="170">
        <f t="shared" ca="1" si="31"/>
        <v>0</v>
      </c>
      <c r="AB629" s="314" t="str">
        <f t="shared" si="33"/>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2"/>
        <v/>
      </c>
      <c r="T630" s="155" t="str">
        <f ca="1">IF(B630="","",IF(ISERROR(MATCH($J630,SorP!$B$1:$B$6226,0)),"",INDIRECT("'SorP'!$A$"&amp;MATCH($S630&amp;$J630,SorP!C:C,0))))</f>
        <v/>
      </c>
      <c r="U630" s="168"/>
      <c r="V630" s="169" t="e">
        <f>IF(C630="",NA(),MATCH($B630&amp;$C630,'Smelter Look-up'!$J:$J,0))</f>
        <v>#N/A</v>
      </c>
      <c r="X630" s="170">
        <f t="shared" ca="1" si="31"/>
        <v>0</v>
      </c>
      <c r="AB630" s="314" t="str">
        <f t="shared" si="33"/>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2"/>
        <v/>
      </c>
      <c r="T631" s="155" t="str">
        <f ca="1">IF(B631="","",IF(ISERROR(MATCH($J631,SorP!$B$1:$B$6226,0)),"",INDIRECT("'SorP'!$A$"&amp;MATCH($S631&amp;$J631,SorP!C:C,0))))</f>
        <v/>
      </c>
      <c r="U631" s="168"/>
      <c r="V631" s="169" t="e">
        <f>IF(C631="",NA(),MATCH($B631&amp;$C631,'Smelter Look-up'!$J:$J,0))</f>
        <v>#N/A</v>
      </c>
      <c r="X631" s="170">
        <f t="shared" ca="1" si="31"/>
        <v>0</v>
      </c>
      <c r="AB631" s="314" t="str">
        <f t="shared" si="33"/>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2"/>
        <v/>
      </c>
      <c r="T632" s="155" t="str">
        <f ca="1">IF(B632="","",IF(ISERROR(MATCH($J632,SorP!$B$1:$B$6226,0)),"",INDIRECT("'SorP'!$A$"&amp;MATCH($S632&amp;$J632,SorP!C:C,0))))</f>
        <v/>
      </c>
      <c r="U632" s="168"/>
      <c r="V632" s="169" t="e">
        <f>IF(C632="",NA(),MATCH($B632&amp;$C632,'Smelter Look-up'!$J:$J,0))</f>
        <v>#N/A</v>
      </c>
      <c r="X632" s="170">
        <f t="shared" ca="1" si="31"/>
        <v>0</v>
      </c>
      <c r="AB632" s="314" t="str">
        <f t="shared" si="33"/>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2"/>
        <v/>
      </c>
      <c r="T633" s="155" t="str">
        <f ca="1">IF(B633="","",IF(ISERROR(MATCH($J633,SorP!$B$1:$B$6226,0)),"",INDIRECT("'SorP'!$A$"&amp;MATCH($S633&amp;$J633,SorP!C:C,0))))</f>
        <v/>
      </c>
      <c r="U633" s="168"/>
      <c r="V633" s="169" t="e">
        <f>IF(C633="",NA(),MATCH($B633&amp;$C633,'Smelter Look-up'!$J:$J,0))</f>
        <v>#N/A</v>
      </c>
      <c r="X633" s="170">
        <f t="shared" ca="1" si="31"/>
        <v>0</v>
      </c>
      <c r="AB633" s="314" t="str">
        <f t="shared" si="33"/>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2"/>
        <v/>
      </c>
      <c r="T634" s="155" t="str">
        <f ca="1">IF(B634="","",IF(ISERROR(MATCH($J634,SorP!$B$1:$B$6226,0)),"",INDIRECT("'SorP'!$A$"&amp;MATCH($S634&amp;$J634,SorP!C:C,0))))</f>
        <v/>
      </c>
      <c r="U634" s="168"/>
      <c r="V634" s="169" t="e">
        <f>IF(C634="",NA(),MATCH($B634&amp;$C634,'Smelter Look-up'!$J:$J,0))</f>
        <v>#N/A</v>
      </c>
      <c r="X634" s="170">
        <f t="shared" ca="1" si="31"/>
        <v>0</v>
      </c>
      <c r="AB634" s="314" t="str">
        <f t="shared" si="33"/>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2"/>
        <v/>
      </c>
      <c r="T635" s="155" t="str">
        <f ca="1">IF(B635="","",IF(ISERROR(MATCH($J635,SorP!$B$1:$B$6226,0)),"",INDIRECT("'SorP'!$A$"&amp;MATCH($S635&amp;$J635,SorP!C:C,0))))</f>
        <v/>
      </c>
      <c r="U635" s="168"/>
      <c r="V635" s="169" t="e">
        <f>IF(C635="",NA(),MATCH($B635&amp;$C635,'Smelter Look-up'!$J:$J,0))</f>
        <v>#N/A</v>
      </c>
      <c r="X635" s="170">
        <f t="shared" ca="1" si="31"/>
        <v>0</v>
      </c>
      <c r="AB635" s="314" t="str">
        <f t="shared" si="33"/>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2"/>
        <v/>
      </c>
      <c r="T636" s="155" t="str">
        <f ca="1">IF(B636="","",IF(ISERROR(MATCH($J636,SorP!$B$1:$B$6226,0)),"",INDIRECT("'SorP'!$A$"&amp;MATCH($S636&amp;$J636,SorP!C:C,0))))</f>
        <v/>
      </c>
      <c r="U636" s="168"/>
      <c r="V636" s="169" t="e">
        <f>IF(C636="",NA(),MATCH($B636&amp;$C636,'Smelter Look-up'!$J:$J,0))</f>
        <v>#N/A</v>
      </c>
      <c r="X636" s="170">
        <f t="shared" ca="1" si="31"/>
        <v>0</v>
      </c>
      <c r="AB636" s="314" t="str">
        <f t="shared" si="33"/>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2"/>
        <v/>
      </c>
      <c r="T637" s="155" t="str">
        <f ca="1">IF(B637="","",IF(ISERROR(MATCH($J637,SorP!$B$1:$B$6226,0)),"",INDIRECT("'SorP'!$A$"&amp;MATCH($S637&amp;$J637,SorP!C:C,0))))</f>
        <v/>
      </c>
      <c r="U637" s="168"/>
      <c r="V637" s="169" t="e">
        <f>IF(C637="",NA(),MATCH($B637&amp;$C637,'Smelter Look-up'!$J:$J,0))</f>
        <v>#N/A</v>
      </c>
      <c r="X637" s="170">
        <f t="shared" ca="1" si="31"/>
        <v>0</v>
      </c>
      <c r="AB637" s="314" t="str">
        <f t="shared" si="33"/>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2"/>
        <v/>
      </c>
      <c r="T638" s="155" t="str">
        <f ca="1">IF(B638="","",IF(ISERROR(MATCH($J638,SorP!$B$1:$B$6226,0)),"",INDIRECT("'SorP'!$A$"&amp;MATCH($S638&amp;$J638,SorP!C:C,0))))</f>
        <v/>
      </c>
      <c r="U638" s="168"/>
      <c r="V638" s="169" t="e">
        <f>IF(C638="",NA(),MATCH($B638&amp;$C638,'Smelter Look-up'!$J:$J,0))</f>
        <v>#N/A</v>
      </c>
      <c r="X638" s="170">
        <f t="shared" ca="1" si="31"/>
        <v>0</v>
      </c>
      <c r="AB638" s="314" t="str">
        <f t="shared" si="33"/>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2"/>
        <v/>
      </c>
      <c r="T639" s="155" t="str">
        <f ca="1">IF(B639="","",IF(ISERROR(MATCH($J639,SorP!$B$1:$B$6226,0)),"",INDIRECT("'SorP'!$A$"&amp;MATCH($S639&amp;$J639,SorP!C:C,0))))</f>
        <v/>
      </c>
      <c r="U639" s="168"/>
      <c r="V639" s="169" t="e">
        <f>IF(C639="",NA(),MATCH($B639&amp;$C639,'Smelter Look-up'!$J:$J,0))</f>
        <v>#N/A</v>
      </c>
      <c r="X639" s="170">
        <f t="shared" ref="X639:X702" ca="1" si="34">IF(AND(C639="Smelter not listed",OR(LEN(D639)=0,LEN(E639)=0)),1,0)</f>
        <v>0</v>
      </c>
      <c r="AB639" s="314" t="str">
        <f t="shared" si="33"/>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5">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4"/>
        <v>0</v>
      </c>
      <c r="AB640" s="314" t="str">
        <f t="shared" si="33"/>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5"/>
        <v/>
      </c>
      <c r="T641" s="155" t="str">
        <f ca="1">IF(B641="","",IF(ISERROR(MATCH($J641,SorP!$B$1:$B$6226,0)),"",INDIRECT("'SorP'!$A$"&amp;MATCH($S641&amp;$J641,SorP!C:C,0))))</f>
        <v/>
      </c>
      <c r="U641" s="168"/>
      <c r="V641" s="169" t="e">
        <f>IF(C641="",NA(),MATCH($B641&amp;$C641,'Smelter Look-up'!$J:$J,0))</f>
        <v>#N/A</v>
      </c>
      <c r="X641" s="170">
        <f t="shared" ca="1" si="34"/>
        <v>0</v>
      </c>
      <c r="AB641" s="314" t="str">
        <f t="shared" si="33"/>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5"/>
        <v/>
      </c>
      <c r="T642" s="155" t="str">
        <f ca="1">IF(B642="","",IF(ISERROR(MATCH($J642,SorP!$B$1:$B$6226,0)),"",INDIRECT("'SorP'!$A$"&amp;MATCH($S642&amp;$J642,SorP!C:C,0))))</f>
        <v/>
      </c>
      <c r="U642" s="168"/>
      <c r="V642" s="169" t="e">
        <f>IF(C642="",NA(),MATCH($B642&amp;$C642,'Smelter Look-up'!$J:$J,0))</f>
        <v>#N/A</v>
      </c>
      <c r="X642" s="170">
        <f t="shared" ca="1" si="34"/>
        <v>0</v>
      </c>
      <c r="AB642" s="314" t="str">
        <f t="shared" si="33"/>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5"/>
        <v/>
      </c>
      <c r="T643" s="155" t="str">
        <f ca="1">IF(B643="","",IF(ISERROR(MATCH($J643,SorP!$B$1:$B$6226,0)),"",INDIRECT("'SorP'!$A$"&amp;MATCH($S643&amp;$J643,SorP!C:C,0))))</f>
        <v/>
      </c>
      <c r="U643" s="168"/>
      <c r="V643" s="169" t="e">
        <f>IF(C643="",NA(),MATCH($B643&amp;$C643,'Smelter Look-up'!$J:$J,0))</f>
        <v>#N/A</v>
      </c>
      <c r="X643" s="170">
        <f t="shared" ca="1" si="34"/>
        <v>0</v>
      </c>
      <c r="AB643" s="314" t="str">
        <f t="shared" si="33"/>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5"/>
        <v/>
      </c>
      <c r="T644" s="155" t="str">
        <f ca="1">IF(B644="","",IF(ISERROR(MATCH($J644,SorP!$B$1:$B$6226,0)),"",INDIRECT("'SorP'!$A$"&amp;MATCH($S644&amp;$J644,SorP!C:C,0))))</f>
        <v/>
      </c>
      <c r="U644" s="168"/>
      <c r="V644" s="169" t="e">
        <f>IF(C644="",NA(),MATCH($B644&amp;$C644,'Smelter Look-up'!$J:$J,0))</f>
        <v>#N/A</v>
      </c>
      <c r="X644" s="170">
        <f t="shared" ca="1" si="34"/>
        <v>0</v>
      </c>
      <c r="AB644" s="314" t="str">
        <f t="shared" si="33"/>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5"/>
        <v/>
      </c>
      <c r="T645" s="155" t="str">
        <f ca="1">IF(B645="","",IF(ISERROR(MATCH($J645,SorP!$B$1:$B$6226,0)),"",INDIRECT("'SorP'!$A$"&amp;MATCH($S645&amp;$J645,SorP!C:C,0))))</f>
        <v/>
      </c>
      <c r="U645" s="168"/>
      <c r="V645" s="169" t="e">
        <f>IF(C645="",NA(),MATCH($B645&amp;$C645,'Smelter Look-up'!$J:$J,0))</f>
        <v>#N/A</v>
      </c>
      <c r="X645" s="170">
        <f t="shared" ca="1" si="34"/>
        <v>0</v>
      </c>
      <c r="AB645" s="314" t="str">
        <f t="shared" si="33"/>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5"/>
        <v/>
      </c>
      <c r="T646" s="155" t="str">
        <f ca="1">IF(B646="","",IF(ISERROR(MATCH($J646,SorP!$B$1:$B$6226,0)),"",INDIRECT("'SorP'!$A$"&amp;MATCH($S646&amp;$J646,SorP!C:C,0))))</f>
        <v/>
      </c>
      <c r="U646" s="168"/>
      <c r="V646" s="169" t="e">
        <f>IF(C646="",NA(),MATCH($B646&amp;$C646,'Smelter Look-up'!$J:$J,0))</f>
        <v>#N/A</v>
      </c>
      <c r="X646" s="170">
        <f t="shared" ca="1" si="34"/>
        <v>0</v>
      </c>
      <c r="AB646" s="314" t="str">
        <f t="shared" ref="AB646:AB709" si="36">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5"/>
        <v/>
      </c>
      <c r="T647" s="155" t="str">
        <f ca="1">IF(B647="","",IF(ISERROR(MATCH($J647,SorP!$B$1:$B$6226,0)),"",INDIRECT("'SorP'!$A$"&amp;MATCH($S647&amp;$J647,SorP!C:C,0))))</f>
        <v/>
      </c>
      <c r="U647" s="168"/>
      <c r="V647" s="169" t="e">
        <f>IF(C647="",NA(),MATCH($B647&amp;$C647,'Smelter Look-up'!$J:$J,0))</f>
        <v>#N/A</v>
      </c>
      <c r="X647" s="170">
        <f t="shared" ca="1" si="34"/>
        <v>0</v>
      </c>
      <c r="AB647" s="314" t="str">
        <f t="shared" si="36"/>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5"/>
        <v/>
      </c>
      <c r="T648" s="155" t="str">
        <f ca="1">IF(B648="","",IF(ISERROR(MATCH($J648,SorP!$B$1:$B$6226,0)),"",INDIRECT("'SorP'!$A$"&amp;MATCH($S648&amp;$J648,SorP!C:C,0))))</f>
        <v/>
      </c>
      <c r="U648" s="168"/>
      <c r="V648" s="169" t="e">
        <f>IF(C648="",NA(),MATCH($B648&amp;$C648,'Smelter Look-up'!$J:$J,0))</f>
        <v>#N/A</v>
      </c>
      <c r="X648" s="170">
        <f t="shared" ca="1" si="34"/>
        <v>0</v>
      </c>
      <c r="AB648" s="314" t="str">
        <f t="shared" si="36"/>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5"/>
        <v/>
      </c>
      <c r="T649" s="155" t="str">
        <f ca="1">IF(B649="","",IF(ISERROR(MATCH($J649,SorP!$B$1:$B$6226,0)),"",INDIRECT("'SorP'!$A$"&amp;MATCH($S649&amp;$J649,SorP!C:C,0))))</f>
        <v/>
      </c>
      <c r="U649" s="168"/>
      <c r="V649" s="169" t="e">
        <f>IF(C649="",NA(),MATCH($B649&amp;$C649,'Smelter Look-up'!$J:$J,0))</f>
        <v>#N/A</v>
      </c>
      <c r="X649" s="170">
        <f t="shared" ca="1" si="34"/>
        <v>0</v>
      </c>
      <c r="AB649" s="314" t="str">
        <f t="shared" si="36"/>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5"/>
        <v/>
      </c>
      <c r="T650" s="155" t="str">
        <f ca="1">IF(B650="","",IF(ISERROR(MATCH($J650,SorP!$B$1:$B$6226,0)),"",INDIRECT("'SorP'!$A$"&amp;MATCH($S650&amp;$J650,SorP!C:C,0))))</f>
        <v/>
      </c>
      <c r="U650" s="168"/>
      <c r="V650" s="169" t="e">
        <f>IF(C650="",NA(),MATCH($B650&amp;$C650,'Smelter Look-up'!$J:$J,0))</f>
        <v>#N/A</v>
      </c>
      <c r="X650" s="170">
        <f t="shared" ca="1" si="34"/>
        <v>0</v>
      </c>
      <c r="AB650" s="314" t="str">
        <f t="shared" si="36"/>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5"/>
        <v/>
      </c>
      <c r="T651" s="155" t="str">
        <f ca="1">IF(B651="","",IF(ISERROR(MATCH($J651,SorP!$B$1:$B$6226,0)),"",INDIRECT("'SorP'!$A$"&amp;MATCH($S651&amp;$J651,SorP!C:C,0))))</f>
        <v/>
      </c>
      <c r="U651" s="168"/>
      <c r="V651" s="169" t="e">
        <f>IF(C651="",NA(),MATCH($B651&amp;$C651,'Smelter Look-up'!$J:$J,0))</f>
        <v>#N/A</v>
      </c>
      <c r="X651" s="170">
        <f t="shared" ca="1" si="34"/>
        <v>0</v>
      </c>
      <c r="AB651" s="314" t="str">
        <f t="shared" si="36"/>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5"/>
        <v/>
      </c>
      <c r="T652" s="155" t="str">
        <f ca="1">IF(B652="","",IF(ISERROR(MATCH($J652,SorP!$B$1:$B$6226,0)),"",INDIRECT("'SorP'!$A$"&amp;MATCH($S652&amp;$J652,SorP!C:C,0))))</f>
        <v/>
      </c>
      <c r="U652" s="168"/>
      <c r="V652" s="169" t="e">
        <f>IF(C652="",NA(),MATCH($B652&amp;$C652,'Smelter Look-up'!$J:$J,0))</f>
        <v>#N/A</v>
      </c>
      <c r="X652" s="170">
        <f t="shared" ca="1" si="34"/>
        <v>0</v>
      </c>
      <c r="AB652" s="314" t="str">
        <f t="shared" si="36"/>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5"/>
        <v/>
      </c>
      <c r="T653" s="155" t="str">
        <f ca="1">IF(B653="","",IF(ISERROR(MATCH($J653,SorP!$B$1:$B$6226,0)),"",INDIRECT("'SorP'!$A$"&amp;MATCH($S653&amp;$J653,SorP!C:C,0))))</f>
        <v/>
      </c>
      <c r="U653" s="168"/>
      <c r="V653" s="169" t="e">
        <f>IF(C653="",NA(),MATCH($B653&amp;$C653,'Smelter Look-up'!$J:$J,0))</f>
        <v>#N/A</v>
      </c>
      <c r="X653" s="170">
        <f t="shared" ca="1" si="34"/>
        <v>0</v>
      </c>
      <c r="AB653" s="314" t="str">
        <f t="shared" si="36"/>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5"/>
        <v/>
      </c>
      <c r="T654" s="155" t="str">
        <f ca="1">IF(B654="","",IF(ISERROR(MATCH($J654,SorP!$B$1:$B$6226,0)),"",INDIRECT("'SorP'!$A$"&amp;MATCH($S654&amp;$J654,SorP!C:C,0))))</f>
        <v/>
      </c>
      <c r="U654" s="168"/>
      <c r="V654" s="169" t="e">
        <f>IF(C654="",NA(),MATCH($B654&amp;$C654,'Smelter Look-up'!$J:$J,0))</f>
        <v>#N/A</v>
      </c>
      <c r="X654" s="170">
        <f t="shared" ca="1" si="34"/>
        <v>0</v>
      </c>
      <c r="AB654" s="314" t="str">
        <f t="shared" si="36"/>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5"/>
        <v/>
      </c>
      <c r="T655" s="155" t="str">
        <f ca="1">IF(B655="","",IF(ISERROR(MATCH($J655,SorP!$B$1:$B$6226,0)),"",INDIRECT("'SorP'!$A$"&amp;MATCH($S655&amp;$J655,SorP!C:C,0))))</f>
        <v/>
      </c>
      <c r="U655" s="168"/>
      <c r="V655" s="169" t="e">
        <f>IF(C655="",NA(),MATCH($B655&amp;$C655,'Smelter Look-up'!$J:$J,0))</f>
        <v>#N/A</v>
      </c>
      <c r="X655" s="170">
        <f t="shared" ca="1" si="34"/>
        <v>0</v>
      </c>
      <c r="AB655" s="314" t="str">
        <f t="shared" si="36"/>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5"/>
        <v/>
      </c>
      <c r="T656" s="155" t="str">
        <f ca="1">IF(B656="","",IF(ISERROR(MATCH($J656,SorP!$B$1:$B$6226,0)),"",INDIRECT("'SorP'!$A$"&amp;MATCH($S656&amp;$J656,SorP!C:C,0))))</f>
        <v/>
      </c>
      <c r="U656" s="168"/>
      <c r="V656" s="169" t="e">
        <f>IF(C656="",NA(),MATCH($B656&amp;$C656,'Smelter Look-up'!$J:$J,0))</f>
        <v>#N/A</v>
      </c>
      <c r="X656" s="170">
        <f t="shared" ca="1" si="34"/>
        <v>0</v>
      </c>
      <c r="AB656" s="314" t="str">
        <f t="shared" si="36"/>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5"/>
        <v/>
      </c>
      <c r="T657" s="155" t="str">
        <f ca="1">IF(B657="","",IF(ISERROR(MATCH($J657,SorP!$B$1:$B$6226,0)),"",INDIRECT("'SorP'!$A$"&amp;MATCH($S657&amp;$J657,SorP!C:C,0))))</f>
        <v/>
      </c>
      <c r="U657" s="168"/>
      <c r="V657" s="169" t="e">
        <f>IF(C657="",NA(),MATCH($B657&amp;$C657,'Smelter Look-up'!$J:$J,0))</f>
        <v>#N/A</v>
      </c>
      <c r="X657" s="170">
        <f t="shared" ca="1" si="34"/>
        <v>0</v>
      </c>
      <c r="AB657" s="314" t="str">
        <f t="shared" si="36"/>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5"/>
        <v/>
      </c>
      <c r="T658" s="155" t="str">
        <f ca="1">IF(B658="","",IF(ISERROR(MATCH($J658,SorP!$B$1:$B$6226,0)),"",INDIRECT("'SorP'!$A$"&amp;MATCH($S658&amp;$J658,SorP!C:C,0))))</f>
        <v/>
      </c>
      <c r="U658" s="168"/>
      <c r="V658" s="169" t="e">
        <f>IF(C658="",NA(),MATCH($B658&amp;$C658,'Smelter Look-up'!$J:$J,0))</f>
        <v>#N/A</v>
      </c>
      <c r="X658" s="170">
        <f t="shared" ca="1" si="34"/>
        <v>0</v>
      </c>
      <c r="AB658" s="314" t="str">
        <f t="shared" si="36"/>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5"/>
        <v/>
      </c>
      <c r="T659" s="155" t="str">
        <f ca="1">IF(B659="","",IF(ISERROR(MATCH($J659,SorP!$B$1:$B$6226,0)),"",INDIRECT("'SorP'!$A$"&amp;MATCH($S659&amp;$J659,SorP!C:C,0))))</f>
        <v/>
      </c>
      <c r="U659" s="168"/>
      <c r="V659" s="169" t="e">
        <f>IF(C659="",NA(),MATCH($B659&amp;$C659,'Smelter Look-up'!$J:$J,0))</f>
        <v>#N/A</v>
      </c>
      <c r="X659" s="170">
        <f t="shared" ca="1" si="34"/>
        <v>0</v>
      </c>
      <c r="AB659" s="314" t="str">
        <f t="shared" si="36"/>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5"/>
        <v/>
      </c>
      <c r="T660" s="155" t="str">
        <f ca="1">IF(B660="","",IF(ISERROR(MATCH($J660,SorP!$B$1:$B$6226,0)),"",INDIRECT("'SorP'!$A$"&amp;MATCH($S660&amp;$J660,SorP!C:C,0))))</f>
        <v/>
      </c>
      <c r="U660" s="168"/>
      <c r="V660" s="169" t="e">
        <f>IF(C660="",NA(),MATCH($B660&amp;$C660,'Smelter Look-up'!$J:$J,0))</f>
        <v>#N/A</v>
      </c>
      <c r="X660" s="170">
        <f t="shared" ca="1" si="34"/>
        <v>0</v>
      </c>
      <c r="AB660" s="314" t="str">
        <f t="shared" si="36"/>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5"/>
        <v/>
      </c>
      <c r="T661" s="155" t="str">
        <f ca="1">IF(B661="","",IF(ISERROR(MATCH($J661,SorP!$B$1:$B$6226,0)),"",INDIRECT("'SorP'!$A$"&amp;MATCH($S661&amp;$J661,SorP!C:C,0))))</f>
        <v/>
      </c>
      <c r="U661" s="168"/>
      <c r="V661" s="169" t="e">
        <f>IF(C661="",NA(),MATCH($B661&amp;$C661,'Smelter Look-up'!$J:$J,0))</f>
        <v>#N/A</v>
      </c>
      <c r="X661" s="170">
        <f t="shared" ca="1" si="34"/>
        <v>0</v>
      </c>
      <c r="AB661" s="314" t="str">
        <f t="shared" si="36"/>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5"/>
        <v/>
      </c>
      <c r="T662" s="155" t="str">
        <f ca="1">IF(B662="","",IF(ISERROR(MATCH($J662,SorP!$B$1:$B$6226,0)),"",INDIRECT("'SorP'!$A$"&amp;MATCH($S662&amp;$J662,SorP!C:C,0))))</f>
        <v/>
      </c>
      <c r="U662" s="168"/>
      <c r="V662" s="169" t="e">
        <f>IF(C662="",NA(),MATCH($B662&amp;$C662,'Smelter Look-up'!$J:$J,0))</f>
        <v>#N/A</v>
      </c>
      <c r="X662" s="170">
        <f t="shared" ca="1" si="34"/>
        <v>0</v>
      </c>
      <c r="AB662" s="314" t="str">
        <f t="shared" si="36"/>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5"/>
        <v/>
      </c>
      <c r="T663" s="155" t="str">
        <f ca="1">IF(B663="","",IF(ISERROR(MATCH($J663,SorP!$B$1:$B$6226,0)),"",INDIRECT("'SorP'!$A$"&amp;MATCH($S663&amp;$J663,SorP!C:C,0))))</f>
        <v/>
      </c>
      <c r="U663" s="168"/>
      <c r="V663" s="169" t="e">
        <f>IF(C663="",NA(),MATCH($B663&amp;$C663,'Smelter Look-up'!$J:$J,0))</f>
        <v>#N/A</v>
      </c>
      <c r="X663" s="170">
        <f t="shared" ca="1" si="34"/>
        <v>0</v>
      </c>
      <c r="AB663" s="314" t="str">
        <f t="shared" si="36"/>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5"/>
        <v/>
      </c>
      <c r="T664" s="155" t="str">
        <f ca="1">IF(B664="","",IF(ISERROR(MATCH($J664,SorP!$B$1:$B$6226,0)),"",INDIRECT("'SorP'!$A$"&amp;MATCH($S664&amp;$J664,SorP!C:C,0))))</f>
        <v/>
      </c>
      <c r="U664" s="168"/>
      <c r="V664" s="169" t="e">
        <f>IF(C664="",NA(),MATCH($B664&amp;$C664,'Smelter Look-up'!$J:$J,0))</f>
        <v>#N/A</v>
      </c>
      <c r="X664" s="170">
        <f t="shared" ca="1" si="34"/>
        <v>0</v>
      </c>
      <c r="AB664" s="314" t="str">
        <f t="shared" si="36"/>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5"/>
        <v/>
      </c>
      <c r="T665" s="155" t="str">
        <f ca="1">IF(B665="","",IF(ISERROR(MATCH($J665,SorP!$B$1:$B$6226,0)),"",INDIRECT("'SorP'!$A$"&amp;MATCH($S665&amp;$J665,SorP!C:C,0))))</f>
        <v/>
      </c>
      <c r="U665" s="168"/>
      <c r="V665" s="169" t="e">
        <f>IF(C665="",NA(),MATCH($B665&amp;$C665,'Smelter Look-up'!$J:$J,0))</f>
        <v>#N/A</v>
      </c>
      <c r="X665" s="170">
        <f t="shared" ca="1" si="34"/>
        <v>0</v>
      </c>
      <c r="AB665" s="314" t="str">
        <f t="shared" si="36"/>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5"/>
        <v/>
      </c>
      <c r="T666" s="155" t="str">
        <f ca="1">IF(B666="","",IF(ISERROR(MATCH($J666,SorP!$B$1:$B$6226,0)),"",INDIRECT("'SorP'!$A$"&amp;MATCH($S666&amp;$J666,SorP!C:C,0))))</f>
        <v/>
      </c>
      <c r="U666" s="168"/>
      <c r="V666" s="169" t="e">
        <f>IF(C666="",NA(),MATCH($B666&amp;$C666,'Smelter Look-up'!$J:$J,0))</f>
        <v>#N/A</v>
      </c>
      <c r="X666" s="170">
        <f t="shared" ca="1" si="34"/>
        <v>0</v>
      </c>
      <c r="AB666" s="314" t="str">
        <f t="shared" si="36"/>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5"/>
        <v/>
      </c>
      <c r="T667" s="155" t="str">
        <f ca="1">IF(B667="","",IF(ISERROR(MATCH($J667,SorP!$B$1:$B$6226,0)),"",INDIRECT("'SorP'!$A$"&amp;MATCH($S667&amp;$J667,SorP!C:C,0))))</f>
        <v/>
      </c>
      <c r="U667" s="168"/>
      <c r="V667" s="169" t="e">
        <f>IF(C667="",NA(),MATCH($B667&amp;$C667,'Smelter Look-up'!$J:$J,0))</f>
        <v>#N/A</v>
      </c>
      <c r="X667" s="170">
        <f t="shared" ca="1" si="34"/>
        <v>0</v>
      </c>
      <c r="AB667" s="314" t="str">
        <f t="shared" si="36"/>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5"/>
        <v/>
      </c>
      <c r="T668" s="155" t="str">
        <f ca="1">IF(B668="","",IF(ISERROR(MATCH($J668,SorP!$B$1:$B$6226,0)),"",INDIRECT("'SorP'!$A$"&amp;MATCH($S668&amp;$J668,SorP!C:C,0))))</f>
        <v/>
      </c>
      <c r="U668" s="168"/>
      <c r="V668" s="169" t="e">
        <f>IF(C668="",NA(),MATCH($B668&amp;$C668,'Smelter Look-up'!$J:$J,0))</f>
        <v>#N/A</v>
      </c>
      <c r="X668" s="170">
        <f t="shared" ca="1" si="34"/>
        <v>0</v>
      </c>
      <c r="AB668" s="314" t="str">
        <f t="shared" si="36"/>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5"/>
        <v/>
      </c>
      <c r="T669" s="155" t="str">
        <f ca="1">IF(B669="","",IF(ISERROR(MATCH($J669,SorP!$B$1:$B$6226,0)),"",INDIRECT("'SorP'!$A$"&amp;MATCH($S669&amp;$J669,SorP!C:C,0))))</f>
        <v/>
      </c>
      <c r="U669" s="168"/>
      <c r="V669" s="169" t="e">
        <f>IF(C669="",NA(),MATCH($B669&amp;$C669,'Smelter Look-up'!$J:$J,0))</f>
        <v>#N/A</v>
      </c>
      <c r="X669" s="170">
        <f t="shared" ca="1" si="34"/>
        <v>0</v>
      </c>
      <c r="AB669" s="314" t="str">
        <f t="shared" si="36"/>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5"/>
        <v/>
      </c>
      <c r="T670" s="155" t="str">
        <f ca="1">IF(B670="","",IF(ISERROR(MATCH($J670,SorP!$B$1:$B$6226,0)),"",INDIRECT("'SorP'!$A$"&amp;MATCH($S670&amp;$J670,SorP!C:C,0))))</f>
        <v/>
      </c>
      <c r="U670" s="168"/>
      <c r="V670" s="169" t="e">
        <f>IF(C670="",NA(),MATCH($B670&amp;$C670,'Smelter Look-up'!$J:$J,0))</f>
        <v>#N/A</v>
      </c>
      <c r="X670" s="170">
        <f t="shared" ca="1" si="34"/>
        <v>0</v>
      </c>
      <c r="AB670" s="314" t="str">
        <f t="shared" si="36"/>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5"/>
        <v/>
      </c>
      <c r="T671" s="155" t="str">
        <f ca="1">IF(B671="","",IF(ISERROR(MATCH($J671,SorP!$B$1:$B$6226,0)),"",INDIRECT("'SorP'!$A$"&amp;MATCH($S671&amp;$J671,SorP!C:C,0))))</f>
        <v/>
      </c>
      <c r="U671" s="168"/>
      <c r="V671" s="169" t="e">
        <f>IF(C671="",NA(),MATCH($B671&amp;$C671,'Smelter Look-up'!$J:$J,0))</f>
        <v>#N/A</v>
      </c>
      <c r="X671" s="170">
        <f t="shared" ca="1" si="34"/>
        <v>0</v>
      </c>
      <c r="AB671" s="314" t="str">
        <f t="shared" si="36"/>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5"/>
        <v/>
      </c>
      <c r="T672" s="155" t="str">
        <f ca="1">IF(B672="","",IF(ISERROR(MATCH($J672,SorP!$B$1:$B$6226,0)),"",INDIRECT("'SorP'!$A$"&amp;MATCH($S672&amp;$J672,SorP!C:C,0))))</f>
        <v/>
      </c>
      <c r="U672" s="168"/>
      <c r="V672" s="169" t="e">
        <f>IF(C672="",NA(),MATCH($B672&amp;$C672,'Smelter Look-up'!$J:$J,0))</f>
        <v>#N/A</v>
      </c>
      <c r="X672" s="170">
        <f t="shared" ca="1" si="34"/>
        <v>0</v>
      </c>
      <c r="AB672" s="314" t="str">
        <f t="shared" si="36"/>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5"/>
        <v/>
      </c>
      <c r="T673" s="155" t="str">
        <f ca="1">IF(B673="","",IF(ISERROR(MATCH($J673,SorP!$B$1:$B$6226,0)),"",INDIRECT("'SorP'!$A$"&amp;MATCH($S673&amp;$J673,SorP!C:C,0))))</f>
        <v/>
      </c>
      <c r="U673" s="168"/>
      <c r="V673" s="169" t="e">
        <f>IF(C673="",NA(),MATCH($B673&amp;$C673,'Smelter Look-up'!$J:$J,0))</f>
        <v>#N/A</v>
      </c>
      <c r="X673" s="170">
        <f t="shared" ca="1" si="34"/>
        <v>0</v>
      </c>
      <c r="AB673" s="314" t="str">
        <f t="shared" si="36"/>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5"/>
        <v/>
      </c>
      <c r="T674" s="155" t="str">
        <f ca="1">IF(B674="","",IF(ISERROR(MATCH($J674,SorP!$B$1:$B$6226,0)),"",INDIRECT("'SorP'!$A$"&amp;MATCH($S674&amp;$J674,SorP!C:C,0))))</f>
        <v/>
      </c>
      <c r="U674" s="168"/>
      <c r="V674" s="169" t="e">
        <f>IF(C674="",NA(),MATCH($B674&amp;$C674,'Smelter Look-up'!$J:$J,0))</f>
        <v>#N/A</v>
      </c>
      <c r="X674" s="170">
        <f t="shared" ca="1" si="34"/>
        <v>0</v>
      </c>
      <c r="AB674" s="314" t="str">
        <f t="shared" si="36"/>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5"/>
        <v/>
      </c>
      <c r="T675" s="155" t="str">
        <f ca="1">IF(B675="","",IF(ISERROR(MATCH($J675,SorP!$B$1:$B$6226,0)),"",INDIRECT("'SorP'!$A$"&amp;MATCH($S675&amp;$J675,SorP!C:C,0))))</f>
        <v/>
      </c>
      <c r="U675" s="168"/>
      <c r="V675" s="169" t="e">
        <f>IF(C675="",NA(),MATCH($B675&amp;$C675,'Smelter Look-up'!$J:$J,0))</f>
        <v>#N/A</v>
      </c>
      <c r="X675" s="170">
        <f t="shared" ca="1" si="34"/>
        <v>0</v>
      </c>
      <c r="AB675" s="314" t="str">
        <f t="shared" si="36"/>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5"/>
        <v/>
      </c>
      <c r="T676" s="155" t="str">
        <f ca="1">IF(B676="","",IF(ISERROR(MATCH($J676,SorP!$B$1:$B$6226,0)),"",INDIRECT("'SorP'!$A$"&amp;MATCH($S676&amp;$J676,SorP!C:C,0))))</f>
        <v/>
      </c>
      <c r="U676" s="168"/>
      <c r="V676" s="169" t="e">
        <f>IF(C676="",NA(),MATCH($B676&amp;$C676,'Smelter Look-up'!$J:$J,0))</f>
        <v>#N/A</v>
      </c>
      <c r="X676" s="170">
        <f t="shared" ca="1" si="34"/>
        <v>0</v>
      </c>
      <c r="AB676" s="314" t="str">
        <f t="shared" si="36"/>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5"/>
        <v/>
      </c>
      <c r="T677" s="155" t="str">
        <f ca="1">IF(B677="","",IF(ISERROR(MATCH($J677,SorP!$B$1:$B$6226,0)),"",INDIRECT("'SorP'!$A$"&amp;MATCH($S677&amp;$J677,SorP!C:C,0))))</f>
        <v/>
      </c>
      <c r="U677" s="168"/>
      <c r="V677" s="169" t="e">
        <f>IF(C677="",NA(),MATCH($B677&amp;$C677,'Smelter Look-up'!$J:$J,0))</f>
        <v>#N/A</v>
      </c>
      <c r="X677" s="170">
        <f t="shared" ca="1" si="34"/>
        <v>0</v>
      </c>
      <c r="AB677" s="314" t="str">
        <f t="shared" si="36"/>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5"/>
        <v/>
      </c>
      <c r="T678" s="155" t="str">
        <f ca="1">IF(B678="","",IF(ISERROR(MATCH($J678,SorP!$B$1:$B$6226,0)),"",INDIRECT("'SorP'!$A$"&amp;MATCH($S678&amp;$J678,SorP!C:C,0))))</f>
        <v/>
      </c>
      <c r="U678" s="168"/>
      <c r="V678" s="169" t="e">
        <f>IF(C678="",NA(),MATCH($B678&amp;$C678,'Smelter Look-up'!$J:$J,0))</f>
        <v>#N/A</v>
      </c>
      <c r="X678" s="170">
        <f t="shared" ca="1" si="34"/>
        <v>0</v>
      </c>
      <c r="AB678" s="314" t="str">
        <f t="shared" si="36"/>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5"/>
        <v/>
      </c>
      <c r="T679" s="155" t="str">
        <f ca="1">IF(B679="","",IF(ISERROR(MATCH($J679,SorP!$B$1:$B$6226,0)),"",INDIRECT("'SorP'!$A$"&amp;MATCH($S679&amp;$J679,SorP!C:C,0))))</f>
        <v/>
      </c>
      <c r="U679" s="168"/>
      <c r="V679" s="169" t="e">
        <f>IF(C679="",NA(),MATCH($B679&amp;$C679,'Smelter Look-up'!$J:$J,0))</f>
        <v>#N/A</v>
      </c>
      <c r="X679" s="170">
        <f t="shared" ca="1" si="34"/>
        <v>0</v>
      </c>
      <c r="AB679" s="314" t="str">
        <f t="shared" si="36"/>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5"/>
        <v/>
      </c>
      <c r="T680" s="155" t="str">
        <f ca="1">IF(B680="","",IF(ISERROR(MATCH($J680,SorP!$B$1:$B$6226,0)),"",INDIRECT("'SorP'!$A$"&amp;MATCH($S680&amp;$J680,SorP!C:C,0))))</f>
        <v/>
      </c>
      <c r="U680" s="168"/>
      <c r="V680" s="169" t="e">
        <f>IF(C680="",NA(),MATCH($B680&amp;$C680,'Smelter Look-up'!$J:$J,0))</f>
        <v>#N/A</v>
      </c>
      <c r="X680" s="170">
        <f t="shared" ca="1" si="34"/>
        <v>0</v>
      </c>
      <c r="AB680" s="314" t="str">
        <f t="shared" si="36"/>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5"/>
        <v/>
      </c>
      <c r="T681" s="155" t="str">
        <f ca="1">IF(B681="","",IF(ISERROR(MATCH($J681,SorP!$B$1:$B$6226,0)),"",INDIRECT("'SorP'!$A$"&amp;MATCH($S681&amp;$J681,SorP!C:C,0))))</f>
        <v/>
      </c>
      <c r="U681" s="168"/>
      <c r="V681" s="169" t="e">
        <f>IF(C681="",NA(),MATCH($B681&amp;$C681,'Smelter Look-up'!$J:$J,0))</f>
        <v>#N/A</v>
      </c>
      <c r="X681" s="170">
        <f t="shared" ca="1" si="34"/>
        <v>0</v>
      </c>
      <c r="AB681" s="314" t="str">
        <f t="shared" si="36"/>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5"/>
        <v/>
      </c>
      <c r="T682" s="155" t="str">
        <f ca="1">IF(B682="","",IF(ISERROR(MATCH($J682,SorP!$B$1:$B$6226,0)),"",INDIRECT("'SorP'!$A$"&amp;MATCH($S682&amp;$J682,SorP!C:C,0))))</f>
        <v/>
      </c>
      <c r="U682" s="168"/>
      <c r="V682" s="169" t="e">
        <f>IF(C682="",NA(),MATCH($B682&amp;$C682,'Smelter Look-up'!$J:$J,0))</f>
        <v>#N/A</v>
      </c>
      <c r="X682" s="170">
        <f t="shared" ca="1" si="34"/>
        <v>0</v>
      </c>
      <c r="AB682" s="314" t="str">
        <f t="shared" si="36"/>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5"/>
        <v/>
      </c>
      <c r="T683" s="155" t="str">
        <f ca="1">IF(B683="","",IF(ISERROR(MATCH($J683,SorP!$B$1:$B$6226,0)),"",INDIRECT("'SorP'!$A$"&amp;MATCH($S683&amp;$J683,SorP!C:C,0))))</f>
        <v/>
      </c>
      <c r="U683" s="168"/>
      <c r="V683" s="169" t="e">
        <f>IF(C683="",NA(),MATCH($B683&amp;$C683,'Smelter Look-up'!$J:$J,0))</f>
        <v>#N/A</v>
      </c>
      <c r="X683" s="170">
        <f t="shared" ca="1" si="34"/>
        <v>0</v>
      </c>
      <c r="AB683" s="314" t="str">
        <f t="shared" si="36"/>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5"/>
        <v/>
      </c>
      <c r="T684" s="155" t="str">
        <f ca="1">IF(B684="","",IF(ISERROR(MATCH($J684,SorP!$B$1:$B$6226,0)),"",INDIRECT("'SorP'!$A$"&amp;MATCH($S684&amp;$J684,SorP!C:C,0))))</f>
        <v/>
      </c>
      <c r="U684" s="168"/>
      <c r="V684" s="169" t="e">
        <f>IF(C684="",NA(),MATCH($B684&amp;$C684,'Smelter Look-up'!$J:$J,0))</f>
        <v>#N/A</v>
      </c>
      <c r="X684" s="170">
        <f t="shared" ca="1" si="34"/>
        <v>0</v>
      </c>
      <c r="AB684" s="314" t="str">
        <f t="shared" si="36"/>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5"/>
        <v/>
      </c>
      <c r="T685" s="155" t="str">
        <f ca="1">IF(B685="","",IF(ISERROR(MATCH($J685,SorP!$B$1:$B$6226,0)),"",INDIRECT("'SorP'!$A$"&amp;MATCH($S685&amp;$J685,SorP!C:C,0))))</f>
        <v/>
      </c>
      <c r="U685" s="168"/>
      <c r="V685" s="169" t="e">
        <f>IF(C685="",NA(),MATCH($B685&amp;$C685,'Smelter Look-up'!$J:$J,0))</f>
        <v>#N/A</v>
      </c>
      <c r="X685" s="170">
        <f t="shared" ca="1" si="34"/>
        <v>0</v>
      </c>
      <c r="AB685" s="314" t="str">
        <f t="shared" si="36"/>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5"/>
        <v/>
      </c>
      <c r="T686" s="155" t="str">
        <f ca="1">IF(B686="","",IF(ISERROR(MATCH($J686,SorP!$B$1:$B$6226,0)),"",INDIRECT("'SorP'!$A$"&amp;MATCH($S686&amp;$J686,SorP!C:C,0))))</f>
        <v/>
      </c>
      <c r="U686" s="168"/>
      <c r="V686" s="169" t="e">
        <f>IF(C686="",NA(),MATCH($B686&amp;$C686,'Smelter Look-up'!$J:$J,0))</f>
        <v>#N/A</v>
      </c>
      <c r="X686" s="170">
        <f t="shared" ca="1" si="34"/>
        <v>0</v>
      </c>
      <c r="AB686" s="314" t="str">
        <f t="shared" si="36"/>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5"/>
        <v/>
      </c>
      <c r="T687" s="155" t="str">
        <f ca="1">IF(B687="","",IF(ISERROR(MATCH($J687,SorP!$B$1:$B$6226,0)),"",INDIRECT("'SorP'!$A$"&amp;MATCH($S687&amp;$J687,SorP!C:C,0))))</f>
        <v/>
      </c>
      <c r="U687" s="168"/>
      <c r="V687" s="169" t="e">
        <f>IF(C687="",NA(),MATCH($B687&amp;$C687,'Smelter Look-up'!$J:$J,0))</f>
        <v>#N/A</v>
      </c>
      <c r="X687" s="170">
        <f t="shared" ca="1" si="34"/>
        <v>0</v>
      </c>
      <c r="AB687" s="314" t="str">
        <f t="shared" si="36"/>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5"/>
        <v/>
      </c>
      <c r="T688" s="155" t="str">
        <f ca="1">IF(B688="","",IF(ISERROR(MATCH($J688,SorP!$B$1:$B$6226,0)),"",INDIRECT("'SorP'!$A$"&amp;MATCH($S688&amp;$J688,SorP!C:C,0))))</f>
        <v/>
      </c>
      <c r="U688" s="168"/>
      <c r="V688" s="169" t="e">
        <f>IF(C688="",NA(),MATCH($B688&amp;$C688,'Smelter Look-up'!$J:$J,0))</f>
        <v>#N/A</v>
      </c>
      <c r="X688" s="170">
        <f t="shared" ca="1" si="34"/>
        <v>0</v>
      </c>
      <c r="AB688" s="314" t="str">
        <f t="shared" si="36"/>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5"/>
        <v/>
      </c>
      <c r="T689" s="155" t="str">
        <f ca="1">IF(B689="","",IF(ISERROR(MATCH($J689,SorP!$B$1:$B$6226,0)),"",INDIRECT("'SorP'!$A$"&amp;MATCH($S689&amp;$J689,SorP!C:C,0))))</f>
        <v/>
      </c>
      <c r="U689" s="168"/>
      <c r="V689" s="169" t="e">
        <f>IF(C689="",NA(),MATCH($B689&amp;$C689,'Smelter Look-up'!$J:$J,0))</f>
        <v>#N/A</v>
      </c>
      <c r="X689" s="170">
        <f t="shared" ca="1" si="34"/>
        <v>0</v>
      </c>
      <c r="AB689" s="314" t="str">
        <f t="shared" si="36"/>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5"/>
        <v/>
      </c>
      <c r="T690" s="155" t="str">
        <f ca="1">IF(B690="","",IF(ISERROR(MATCH($J690,SorP!$B$1:$B$6226,0)),"",INDIRECT("'SorP'!$A$"&amp;MATCH($S690&amp;$J690,SorP!C:C,0))))</f>
        <v/>
      </c>
      <c r="U690" s="168"/>
      <c r="V690" s="169" t="e">
        <f>IF(C690="",NA(),MATCH($B690&amp;$C690,'Smelter Look-up'!$J:$J,0))</f>
        <v>#N/A</v>
      </c>
      <c r="X690" s="170">
        <f t="shared" ca="1" si="34"/>
        <v>0</v>
      </c>
      <c r="AB690" s="314" t="str">
        <f t="shared" si="36"/>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5"/>
        <v/>
      </c>
      <c r="T691" s="155" t="str">
        <f ca="1">IF(B691="","",IF(ISERROR(MATCH($J691,SorP!$B$1:$B$6226,0)),"",INDIRECT("'SorP'!$A$"&amp;MATCH($S691&amp;$J691,SorP!C:C,0))))</f>
        <v/>
      </c>
      <c r="U691" s="168"/>
      <c r="V691" s="169" t="e">
        <f>IF(C691="",NA(),MATCH($B691&amp;$C691,'Smelter Look-up'!$J:$J,0))</f>
        <v>#N/A</v>
      </c>
      <c r="X691" s="170">
        <f t="shared" ca="1" si="34"/>
        <v>0</v>
      </c>
      <c r="AB691" s="314" t="str">
        <f t="shared" si="36"/>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5"/>
        <v/>
      </c>
      <c r="T692" s="155" t="str">
        <f ca="1">IF(B692="","",IF(ISERROR(MATCH($J692,SorP!$B$1:$B$6226,0)),"",INDIRECT("'SorP'!$A$"&amp;MATCH($S692&amp;$J692,SorP!C:C,0))))</f>
        <v/>
      </c>
      <c r="U692" s="168"/>
      <c r="V692" s="169" t="e">
        <f>IF(C692="",NA(),MATCH($B692&amp;$C692,'Smelter Look-up'!$J:$J,0))</f>
        <v>#N/A</v>
      </c>
      <c r="X692" s="170">
        <f t="shared" ca="1" si="34"/>
        <v>0</v>
      </c>
      <c r="AB692" s="314" t="str">
        <f t="shared" si="36"/>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5"/>
        <v/>
      </c>
      <c r="T693" s="155" t="str">
        <f ca="1">IF(B693="","",IF(ISERROR(MATCH($J693,SorP!$B$1:$B$6226,0)),"",INDIRECT("'SorP'!$A$"&amp;MATCH($S693&amp;$J693,SorP!C:C,0))))</f>
        <v/>
      </c>
      <c r="U693" s="168"/>
      <c r="V693" s="169" t="e">
        <f>IF(C693="",NA(),MATCH($B693&amp;$C693,'Smelter Look-up'!$J:$J,0))</f>
        <v>#N/A</v>
      </c>
      <c r="X693" s="170">
        <f t="shared" ca="1" si="34"/>
        <v>0</v>
      </c>
      <c r="AB693" s="314" t="str">
        <f t="shared" si="36"/>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5"/>
        <v/>
      </c>
      <c r="T694" s="155" t="str">
        <f ca="1">IF(B694="","",IF(ISERROR(MATCH($J694,SorP!$B$1:$B$6226,0)),"",INDIRECT("'SorP'!$A$"&amp;MATCH($S694&amp;$J694,SorP!C:C,0))))</f>
        <v/>
      </c>
      <c r="U694" s="168"/>
      <c r="V694" s="169" t="e">
        <f>IF(C694="",NA(),MATCH($B694&amp;$C694,'Smelter Look-up'!$J:$J,0))</f>
        <v>#N/A</v>
      </c>
      <c r="X694" s="170">
        <f t="shared" ca="1" si="34"/>
        <v>0</v>
      </c>
      <c r="AB694" s="314" t="str">
        <f t="shared" si="36"/>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5"/>
        <v/>
      </c>
      <c r="T695" s="155" t="str">
        <f ca="1">IF(B695="","",IF(ISERROR(MATCH($J695,SorP!$B$1:$B$6226,0)),"",INDIRECT("'SorP'!$A$"&amp;MATCH($S695&amp;$J695,SorP!C:C,0))))</f>
        <v/>
      </c>
      <c r="U695" s="168"/>
      <c r="V695" s="169" t="e">
        <f>IF(C695="",NA(),MATCH($B695&amp;$C695,'Smelter Look-up'!$J:$J,0))</f>
        <v>#N/A</v>
      </c>
      <c r="X695" s="170">
        <f t="shared" ca="1" si="34"/>
        <v>0</v>
      </c>
      <c r="AB695" s="314" t="str">
        <f t="shared" si="36"/>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5"/>
        <v/>
      </c>
      <c r="T696" s="155" t="str">
        <f ca="1">IF(B696="","",IF(ISERROR(MATCH($J696,SorP!$B$1:$B$6226,0)),"",INDIRECT("'SorP'!$A$"&amp;MATCH($S696&amp;$J696,SorP!C:C,0))))</f>
        <v/>
      </c>
      <c r="U696" s="168"/>
      <c r="V696" s="169" t="e">
        <f>IF(C696="",NA(),MATCH($B696&amp;$C696,'Smelter Look-up'!$J:$J,0))</f>
        <v>#N/A</v>
      </c>
      <c r="X696" s="170">
        <f t="shared" ca="1" si="34"/>
        <v>0</v>
      </c>
      <c r="AB696" s="314" t="str">
        <f t="shared" si="36"/>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5"/>
        <v/>
      </c>
      <c r="T697" s="155" t="str">
        <f ca="1">IF(B697="","",IF(ISERROR(MATCH($J697,SorP!$B$1:$B$6226,0)),"",INDIRECT("'SorP'!$A$"&amp;MATCH($S697&amp;$J697,SorP!C:C,0))))</f>
        <v/>
      </c>
      <c r="U697" s="168"/>
      <c r="V697" s="169" t="e">
        <f>IF(C697="",NA(),MATCH($B697&amp;$C697,'Smelter Look-up'!$J:$J,0))</f>
        <v>#N/A</v>
      </c>
      <c r="X697" s="170">
        <f t="shared" ca="1" si="34"/>
        <v>0</v>
      </c>
      <c r="AB697" s="314" t="str">
        <f t="shared" si="36"/>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5"/>
        <v/>
      </c>
      <c r="T698" s="155" t="str">
        <f ca="1">IF(B698="","",IF(ISERROR(MATCH($J698,SorP!$B$1:$B$6226,0)),"",INDIRECT("'SorP'!$A$"&amp;MATCH($S698&amp;$J698,SorP!C:C,0))))</f>
        <v/>
      </c>
      <c r="U698" s="168"/>
      <c r="V698" s="169" t="e">
        <f>IF(C698="",NA(),MATCH($B698&amp;$C698,'Smelter Look-up'!$J:$J,0))</f>
        <v>#N/A</v>
      </c>
      <c r="X698" s="170">
        <f t="shared" ca="1" si="34"/>
        <v>0</v>
      </c>
      <c r="AB698" s="314" t="str">
        <f t="shared" si="36"/>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5"/>
        <v/>
      </c>
      <c r="T699" s="155" t="str">
        <f ca="1">IF(B699="","",IF(ISERROR(MATCH($J699,SorP!$B$1:$B$6226,0)),"",INDIRECT("'SorP'!$A$"&amp;MATCH($S699&amp;$J699,SorP!C:C,0))))</f>
        <v/>
      </c>
      <c r="U699" s="168"/>
      <c r="V699" s="169" t="e">
        <f>IF(C699="",NA(),MATCH($B699&amp;$C699,'Smelter Look-up'!$J:$J,0))</f>
        <v>#N/A</v>
      </c>
      <c r="X699" s="170">
        <f t="shared" ca="1" si="34"/>
        <v>0</v>
      </c>
      <c r="AB699" s="314" t="str">
        <f t="shared" si="36"/>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5"/>
        <v/>
      </c>
      <c r="T700" s="155" t="str">
        <f ca="1">IF(B700="","",IF(ISERROR(MATCH($J700,SorP!$B$1:$B$6226,0)),"",INDIRECT("'SorP'!$A$"&amp;MATCH($S700&amp;$J700,SorP!C:C,0))))</f>
        <v/>
      </c>
      <c r="U700" s="168"/>
      <c r="V700" s="169" t="e">
        <f>IF(C700="",NA(),MATCH($B700&amp;$C700,'Smelter Look-up'!$J:$J,0))</f>
        <v>#N/A</v>
      </c>
      <c r="X700" s="170">
        <f t="shared" ca="1" si="34"/>
        <v>0</v>
      </c>
      <c r="AB700" s="314" t="str">
        <f t="shared" si="36"/>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5"/>
        <v/>
      </c>
      <c r="T701" s="155" t="str">
        <f ca="1">IF(B701="","",IF(ISERROR(MATCH($J701,SorP!$B$1:$B$6226,0)),"",INDIRECT("'SorP'!$A$"&amp;MATCH($S701&amp;$J701,SorP!C:C,0))))</f>
        <v/>
      </c>
      <c r="U701" s="168"/>
      <c r="V701" s="169" t="e">
        <f>IF(C701="",NA(),MATCH($B701&amp;$C701,'Smelter Look-up'!$J:$J,0))</f>
        <v>#N/A</v>
      </c>
      <c r="X701" s="170">
        <f t="shared" ca="1" si="34"/>
        <v>0</v>
      </c>
      <c r="AB701" s="314" t="str">
        <f t="shared" si="36"/>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5"/>
        <v/>
      </c>
      <c r="T702" s="155" t="str">
        <f ca="1">IF(B702="","",IF(ISERROR(MATCH($J702,SorP!$B$1:$B$6226,0)),"",INDIRECT("'SorP'!$A$"&amp;MATCH($S702&amp;$J702,SorP!C:C,0))))</f>
        <v/>
      </c>
      <c r="U702" s="168"/>
      <c r="V702" s="169" t="e">
        <f>IF(C702="",NA(),MATCH($B702&amp;$C702,'Smelter Look-up'!$J:$J,0))</f>
        <v>#N/A</v>
      </c>
      <c r="X702" s="170">
        <f t="shared" ca="1" si="34"/>
        <v>0</v>
      </c>
      <c r="AB702" s="314" t="str">
        <f t="shared" si="36"/>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5"/>
        <v/>
      </c>
      <c r="T703" s="155" t="str">
        <f ca="1">IF(B703="","",IF(ISERROR(MATCH($J703,SorP!$B$1:$B$6226,0)),"",INDIRECT("'SorP'!$A$"&amp;MATCH($S703&amp;$J703,SorP!C:C,0))))</f>
        <v/>
      </c>
      <c r="U703" s="168"/>
      <c r="V703" s="169" t="e">
        <f>IF(C703="",NA(),MATCH($B703&amp;$C703,'Smelter Look-up'!$J:$J,0))</f>
        <v>#N/A</v>
      </c>
      <c r="X703" s="170">
        <f t="shared" ref="X703:X766" ca="1" si="37">IF(AND(C703="Smelter not listed",OR(LEN(D703)=0,LEN(E703)=0)),1,0)</f>
        <v>0</v>
      </c>
      <c r="AB703" s="314" t="str">
        <f t="shared" si="36"/>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8">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7"/>
        <v>0</v>
      </c>
      <c r="AB704" s="314" t="str">
        <f t="shared" si="36"/>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8"/>
        <v/>
      </c>
      <c r="T705" s="155" t="str">
        <f ca="1">IF(B705="","",IF(ISERROR(MATCH($J705,SorP!$B$1:$B$6226,0)),"",INDIRECT("'SorP'!$A$"&amp;MATCH($S705&amp;$J705,SorP!C:C,0))))</f>
        <v/>
      </c>
      <c r="U705" s="168"/>
      <c r="V705" s="169" t="e">
        <f>IF(C705="",NA(),MATCH($B705&amp;$C705,'Smelter Look-up'!$J:$J,0))</f>
        <v>#N/A</v>
      </c>
      <c r="X705" s="170">
        <f t="shared" ca="1" si="37"/>
        <v>0</v>
      </c>
      <c r="AB705" s="314" t="str">
        <f t="shared" si="36"/>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8"/>
        <v/>
      </c>
      <c r="T706" s="155" t="str">
        <f ca="1">IF(B706="","",IF(ISERROR(MATCH($J706,SorP!$B$1:$B$6226,0)),"",INDIRECT("'SorP'!$A$"&amp;MATCH($S706&amp;$J706,SorP!C:C,0))))</f>
        <v/>
      </c>
      <c r="U706" s="168"/>
      <c r="V706" s="169" t="e">
        <f>IF(C706="",NA(),MATCH($B706&amp;$C706,'Smelter Look-up'!$J:$J,0))</f>
        <v>#N/A</v>
      </c>
      <c r="X706" s="170">
        <f t="shared" ca="1" si="37"/>
        <v>0</v>
      </c>
      <c r="AB706" s="314" t="str">
        <f t="shared" si="36"/>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8"/>
        <v/>
      </c>
      <c r="T707" s="155" t="str">
        <f ca="1">IF(B707="","",IF(ISERROR(MATCH($J707,SorP!$B$1:$B$6226,0)),"",INDIRECT("'SorP'!$A$"&amp;MATCH($S707&amp;$J707,SorP!C:C,0))))</f>
        <v/>
      </c>
      <c r="U707" s="168"/>
      <c r="V707" s="169" t="e">
        <f>IF(C707="",NA(),MATCH($B707&amp;$C707,'Smelter Look-up'!$J:$J,0))</f>
        <v>#N/A</v>
      </c>
      <c r="X707" s="170">
        <f t="shared" ca="1" si="37"/>
        <v>0</v>
      </c>
      <c r="AB707" s="314" t="str">
        <f t="shared" si="36"/>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8"/>
        <v/>
      </c>
      <c r="T708" s="155" t="str">
        <f ca="1">IF(B708="","",IF(ISERROR(MATCH($J708,SorP!$B$1:$B$6226,0)),"",INDIRECT("'SorP'!$A$"&amp;MATCH($S708&amp;$J708,SorP!C:C,0))))</f>
        <v/>
      </c>
      <c r="U708" s="168"/>
      <c r="V708" s="169" t="e">
        <f>IF(C708="",NA(),MATCH($B708&amp;$C708,'Smelter Look-up'!$J:$J,0))</f>
        <v>#N/A</v>
      </c>
      <c r="X708" s="170">
        <f t="shared" ca="1" si="37"/>
        <v>0</v>
      </c>
      <c r="AB708" s="314" t="str">
        <f t="shared" si="36"/>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8"/>
        <v/>
      </c>
      <c r="T709" s="155" t="str">
        <f ca="1">IF(B709="","",IF(ISERROR(MATCH($J709,SorP!$B$1:$B$6226,0)),"",INDIRECT("'SorP'!$A$"&amp;MATCH($S709&amp;$J709,SorP!C:C,0))))</f>
        <v/>
      </c>
      <c r="U709" s="168"/>
      <c r="V709" s="169" t="e">
        <f>IF(C709="",NA(),MATCH($B709&amp;$C709,'Smelter Look-up'!$J:$J,0))</f>
        <v>#N/A</v>
      </c>
      <c r="X709" s="170">
        <f t="shared" ca="1" si="37"/>
        <v>0</v>
      </c>
      <c r="AB709" s="314" t="str">
        <f t="shared" si="36"/>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8"/>
        <v/>
      </c>
      <c r="T710" s="155" t="str">
        <f ca="1">IF(B710="","",IF(ISERROR(MATCH($J710,SorP!$B$1:$B$6226,0)),"",INDIRECT("'SorP'!$A$"&amp;MATCH($S710&amp;$J710,SorP!C:C,0))))</f>
        <v/>
      </c>
      <c r="U710" s="168"/>
      <c r="V710" s="169" t="e">
        <f>IF(C710="",NA(),MATCH($B710&amp;$C710,'Smelter Look-up'!$J:$J,0))</f>
        <v>#N/A</v>
      </c>
      <c r="X710" s="170">
        <f t="shared" ca="1" si="37"/>
        <v>0</v>
      </c>
      <c r="AB710" s="314" t="str">
        <f t="shared" ref="AB710:AB773" si="39">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8"/>
        <v/>
      </c>
      <c r="T711" s="155" t="str">
        <f ca="1">IF(B711="","",IF(ISERROR(MATCH($J711,SorP!$B$1:$B$6226,0)),"",INDIRECT("'SorP'!$A$"&amp;MATCH($S711&amp;$J711,SorP!C:C,0))))</f>
        <v/>
      </c>
      <c r="U711" s="168"/>
      <c r="V711" s="169" t="e">
        <f>IF(C711="",NA(),MATCH($B711&amp;$C711,'Smelter Look-up'!$J:$J,0))</f>
        <v>#N/A</v>
      </c>
      <c r="X711" s="170">
        <f t="shared" ca="1" si="37"/>
        <v>0</v>
      </c>
      <c r="AB711" s="314" t="str">
        <f t="shared" si="39"/>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8"/>
        <v/>
      </c>
      <c r="T712" s="155" t="str">
        <f ca="1">IF(B712="","",IF(ISERROR(MATCH($J712,SorP!$B$1:$B$6226,0)),"",INDIRECT("'SorP'!$A$"&amp;MATCH($S712&amp;$J712,SorP!C:C,0))))</f>
        <v/>
      </c>
      <c r="U712" s="168"/>
      <c r="V712" s="169" t="e">
        <f>IF(C712="",NA(),MATCH($B712&amp;$C712,'Smelter Look-up'!$J:$J,0))</f>
        <v>#N/A</v>
      </c>
      <c r="X712" s="170">
        <f t="shared" ca="1" si="37"/>
        <v>0</v>
      </c>
      <c r="AB712" s="314" t="str">
        <f t="shared" si="39"/>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8"/>
        <v/>
      </c>
      <c r="T713" s="155" t="str">
        <f ca="1">IF(B713="","",IF(ISERROR(MATCH($J713,SorP!$B$1:$B$6226,0)),"",INDIRECT("'SorP'!$A$"&amp;MATCH($S713&amp;$J713,SorP!C:C,0))))</f>
        <v/>
      </c>
      <c r="U713" s="168"/>
      <c r="V713" s="169" t="e">
        <f>IF(C713="",NA(),MATCH($B713&amp;$C713,'Smelter Look-up'!$J:$J,0))</f>
        <v>#N/A</v>
      </c>
      <c r="X713" s="170">
        <f t="shared" ca="1" si="37"/>
        <v>0</v>
      </c>
      <c r="AB713" s="314" t="str">
        <f t="shared" si="39"/>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8"/>
        <v/>
      </c>
      <c r="T714" s="155" t="str">
        <f ca="1">IF(B714="","",IF(ISERROR(MATCH($J714,SorP!$B$1:$B$6226,0)),"",INDIRECT("'SorP'!$A$"&amp;MATCH($S714&amp;$J714,SorP!C:C,0))))</f>
        <v/>
      </c>
      <c r="U714" s="168"/>
      <c r="V714" s="169" t="e">
        <f>IF(C714="",NA(),MATCH($B714&amp;$C714,'Smelter Look-up'!$J:$J,0))</f>
        <v>#N/A</v>
      </c>
      <c r="X714" s="170">
        <f t="shared" ca="1" si="37"/>
        <v>0</v>
      </c>
      <c r="AB714" s="314" t="str">
        <f t="shared" si="39"/>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8"/>
        <v/>
      </c>
      <c r="T715" s="155" t="str">
        <f ca="1">IF(B715="","",IF(ISERROR(MATCH($J715,SorP!$B$1:$B$6226,0)),"",INDIRECT("'SorP'!$A$"&amp;MATCH($S715&amp;$J715,SorP!C:C,0))))</f>
        <v/>
      </c>
      <c r="U715" s="168"/>
      <c r="V715" s="169" t="e">
        <f>IF(C715="",NA(),MATCH($B715&amp;$C715,'Smelter Look-up'!$J:$J,0))</f>
        <v>#N/A</v>
      </c>
      <c r="X715" s="170">
        <f t="shared" ca="1" si="37"/>
        <v>0</v>
      </c>
      <c r="AB715" s="314" t="str">
        <f t="shared" si="39"/>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8"/>
        <v/>
      </c>
      <c r="T716" s="155" t="str">
        <f ca="1">IF(B716="","",IF(ISERROR(MATCH($J716,SorP!$B$1:$B$6226,0)),"",INDIRECT("'SorP'!$A$"&amp;MATCH($S716&amp;$J716,SorP!C:C,0))))</f>
        <v/>
      </c>
      <c r="U716" s="168"/>
      <c r="V716" s="169" t="e">
        <f>IF(C716="",NA(),MATCH($B716&amp;$C716,'Smelter Look-up'!$J:$J,0))</f>
        <v>#N/A</v>
      </c>
      <c r="X716" s="170">
        <f t="shared" ca="1" si="37"/>
        <v>0</v>
      </c>
      <c r="AB716" s="314" t="str">
        <f t="shared" si="39"/>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8"/>
        <v/>
      </c>
      <c r="T717" s="155" t="str">
        <f ca="1">IF(B717="","",IF(ISERROR(MATCH($J717,SorP!$B$1:$B$6226,0)),"",INDIRECT("'SorP'!$A$"&amp;MATCH($S717&amp;$J717,SorP!C:C,0))))</f>
        <v/>
      </c>
      <c r="U717" s="168"/>
      <c r="V717" s="169" t="e">
        <f>IF(C717="",NA(),MATCH($B717&amp;$C717,'Smelter Look-up'!$J:$J,0))</f>
        <v>#N/A</v>
      </c>
      <c r="X717" s="170">
        <f t="shared" ca="1" si="37"/>
        <v>0</v>
      </c>
      <c r="AB717" s="314" t="str">
        <f t="shared" si="39"/>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8"/>
        <v/>
      </c>
      <c r="T718" s="155" t="str">
        <f ca="1">IF(B718="","",IF(ISERROR(MATCH($J718,SorP!$B$1:$B$6226,0)),"",INDIRECT("'SorP'!$A$"&amp;MATCH($S718&amp;$J718,SorP!C:C,0))))</f>
        <v/>
      </c>
      <c r="U718" s="168"/>
      <c r="V718" s="169" t="e">
        <f>IF(C718="",NA(),MATCH($B718&amp;$C718,'Smelter Look-up'!$J:$J,0))</f>
        <v>#N/A</v>
      </c>
      <c r="X718" s="170">
        <f t="shared" ca="1" si="37"/>
        <v>0</v>
      </c>
      <c r="AB718" s="314" t="str">
        <f t="shared" si="39"/>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8"/>
        <v/>
      </c>
      <c r="T719" s="155" t="str">
        <f ca="1">IF(B719="","",IF(ISERROR(MATCH($J719,SorP!$B$1:$B$6226,0)),"",INDIRECT("'SorP'!$A$"&amp;MATCH($S719&amp;$J719,SorP!C:C,0))))</f>
        <v/>
      </c>
      <c r="U719" s="168"/>
      <c r="V719" s="169" t="e">
        <f>IF(C719="",NA(),MATCH($B719&amp;$C719,'Smelter Look-up'!$J:$J,0))</f>
        <v>#N/A</v>
      </c>
      <c r="X719" s="170">
        <f t="shared" ca="1" si="37"/>
        <v>0</v>
      </c>
      <c r="AB719" s="314" t="str">
        <f t="shared" si="39"/>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8"/>
        <v/>
      </c>
      <c r="T720" s="155" t="str">
        <f ca="1">IF(B720="","",IF(ISERROR(MATCH($J720,SorP!$B$1:$B$6226,0)),"",INDIRECT("'SorP'!$A$"&amp;MATCH($S720&amp;$J720,SorP!C:C,0))))</f>
        <v/>
      </c>
      <c r="U720" s="168"/>
      <c r="V720" s="169" t="e">
        <f>IF(C720="",NA(),MATCH($B720&amp;$C720,'Smelter Look-up'!$J:$J,0))</f>
        <v>#N/A</v>
      </c>
      <c r="X720" s="170">
        <f t="shared" ca="1" si="37"/>
        <v>0</v>
      </c>
      <c r="AB720" s="314" t="str">
        <f t="shared" si="39"/>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8"/>
        <v/>
      </c>
      <c r="T721" s="155" t="str">
        <f ca="1">IF(B721="","",IF(ISERROR(MATCH($J721,SorP!$B$1:$B$6226,0)),"",INDIRECT("'SorP'!$A$"&amp;MATCH($S721&amp;$J721,SorP!C:C,0))))</f>
        <v/>
      </c>
      <c r="U721" s="168"/>
      <c r="V721" s="169" t="e">
        <f>IF(C721="",NA(),MATCH($B721&amp;$C721,'Smelter Look-up'!$J:$J,0))</f>
        <v>#N/A</v>
      </c>
      <c r="X721" s="170">
        <f t="shared" ca="1" si="37"/>
        <v>0</v>
      </c>
      <c r="AB721" s="314" t="str">
        <f t="shared" si="39"/>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8"/>
        <v/>
      </c>
      <c r="T722" s="155" t="str">
        <f ca="1">IF(B722="","",IF(ISERROR(MATCH($J722,SorP!$B$1:$B$6226,0)),"",INDIRECT("'SorP'!$A$"&amp;MATCH($S722&amp;$J722,SorP!C:C,0))))</f>
        <v/>
      </c>
      <c r="U722" s="168"/>
      <c r="V722" s="169" t="e">
        <f>IF(C722="",NA(),MATCH($B722&amp;$C722,'Smelter Look-up'!$J:$J,0))</f>
        <v>#N/A</v>
      </c>
      <c r="X722" s="170">
        <f t="shared" ca="1" si="37"/>
        <v>0</v>
      </c>
      <c r="AB722" s="314" t="str">
        <f t="shared" si="39"/>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8"/>
        <v/>
      </c>
      <c r="T723" s="155" t="str">
        <f ca="1">IF(B723="","",IF(ISERROR(MATCH($J723,SorP!$B$1:$B$6226,0)),"",INDIRECT("'SorP'!$A$"&amp;MATCH($S723&amp;$J723,SorP!C:C,0))))</f>
        <v/>
      </c>
      <c r="U723" s="168"/>
      <c r="V723" s="169" t="e">
        <f>IF(C723="",NA(),MATCH($B723&amp;$C723,'Smelter Look-up'!$J:$J,0))</f>
        <v>#N/A</v>
      </c>
      <c r="X723" s="170">
        <f t="shared" ca="1" si="37"/>
        <v>0</v>
      </c>
      <c r="AB723" s="314" t="str">
        <f t="shared" si="39"/>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8"/>
        <v/>
      </c>
      <c r="T724" s="155" t="str">
        <f ca="1">IF(B724="","",IF(ISERROR(MATCH($J724,SorP!$B$1:$B$6226,0)),"",INDIRECT("'SorP'!$A$"&amp;MATCH($S724&amp;$J724,SorP!C:C,0))))</f>
        <v/>
      </c>
      <c r="U724" s="168"/>
      <c r="V724" s="169" t="e">
        <f>IF(C724="",NA(),MATCH($B724&amp;$C724,'Smelter Look-up'!$J:$J,0))</f>
        <v>#N/A</v>
      </c>
      <c r="X724" s="170">
        <f t="shared" ca="1" si="37"/>
        <v>0</v>
      </c>
      <c r="AB724" s="314" t="str">
        <f t="shared" si="39"/>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8"/>
        <v/>
      </c>
      <c r="T725" s="155" t="str">
        <f ca="1">IF(B725="","",IF(ISERROR(MATCH($J725,SorP!$B$1:$B$6226,0)),"",INDIRECT("'SorP'!$A$"&amp;MATCH($S725&amp;$J725,SorP!C:C,0))))</f>
        <v/>
      </c>
      <c r="U725" s="168"/>
      <c r="V725" s="169" t="e">
        <f>IF(C725="",NA(),MATCH($B725&amp;$C725,'Smelter Look-up'!$J:$J,0))</f>
        <v>#N/A</v>
      </c>
      <c r="X725" s="170">
        <f t="shared" ca="1" si="37"/>
        <v>0</v>
      </c>
      <c r="AB725" s="314" t="str">
        <f t="shared" si="39"/>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8"/>
        <v/>
      </c>
      <c r="T726" s="155" t="str">
        <f ca="1">IF(B726="","",IF(ISERROR(MATCH($J726,SorP!$B$1:$B$6226,0)),"",INDIRECT("'SorP'!$A$"&amp;MATCH($S726&amp;$J726,SorP!C:C,0))))</f>
        <v/>
      </c>
      <c r="U726" s="168"/>
      <c r="V726" s="169" t="e">
        <f>IF(C726="",NA(),MATCH($B726&amp;$C726,'Smelter Look-up'!$J:$J,0))</f>
        <v>#N/A</v>
      </c>
      <c r="X726" s="170">
        <f t="shared" ca="1" si="37"/>
        <v>0</v>
      </c>
      <c r="AB726" s="314" t="str">
        <f t="shared" si="39"/>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8"/>
        <v/>
      </c>
      <c r="T727" s="155" t="str">
        <f ca="1">IF(B727="","",IF(ISERROR(MATCH($J727,SorP!$B$1:$B$6226,0)),"",INDIRECT("'SorP'!$A$"&amp;MATCH($S727&amp;$J727,SorP!C:C,0))))</f>
        <v/>
      </c>
      <c r="U727" s="168"/>
      <c r="V727" s="169" t="e">
        <f>IF(C727="",NA(),MATCH($B727&amp;$C727,'Smelter Look-up'!$J:$J,0))</f>
        <v>#N/A</v>
      </c>
      <c r="X727" s="170">
        <f t="shared" ca="1" si="37"/>
        <v>0</v>
      </c>
      <c r="AB727" s="314" t="str">
        <f t="shared" si="39"/>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8"/>
        <v/>
      </c>
      <c r="T728" s="155" t="str">
        <f ca="1">IF(B728="","",IF(ISERROR(MATCH($J728,SorP!$B$1:$B$6226,0)),"",INDIRECT("'SorP'!$A$"&amp;MATCH($S728&amp;$J728,SorP!C:C,0))))</f>
        <v/>
      </c>
      <c r="U728" s="168"/>
      <c r="V728" s="169" t="e">
        <f>IF(C728="",NA(),MATCH($B728&amp;$C728,'Smelter Look-up'!$J:$J,0))</f>
        <v>#N/A</v>
      </c>
      <c r="X728" s="170">
        <f t="shared" ca="1" si="37"/>
        <v>0</v>
      </c>
      <c r="AB728" s="314" t="str">
        <f t="shared" si="39"/>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8"/>
        <v/>
      </c>
      <c r="T729" s="155" t="str">
        <f ca="1">IF(B729="","",IF(ISERROR(MATCH($J729,SorP!$B$1:$B$6226,0)),"",INDIRECT("'SorP'!$A$"&amp;MATCH($S729&amp;$J729,SorP!C:C,0))))</f>
        <v/>
      </c>
      <c r="U729" s="168"/>
      <c r="V729" s="169" t="e">
        <f>IF(C729="",NA(),MATCH($B729&amp;$C729,'Smelter Look-up'!$J:$J,0))</f>
        <v>#N/A</v>
      </c>
      <c r="X729" s="170">
        <f t="shared" ca="1" si="37"/>
        <v>0</v>
      </c>
      <c r="AB729" s="314" t="str">
        <f t="shared" si="39"/>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8"/>
        <v/>
      </c>
      <c r="T730" s="155" t="str">
        <f ca="1">IF(B730="","",IF(ISERROR(MATCH($J730,SorP!$B$1:$B$6226,0)),"",INDIRECT("'SorP'!$A$"&amp;MATCH($S730&amp;$J730,SorP!C:C,0))))</f>
        <v/>
      </c>
      <c r="U730" s="168"/>
      <c r="V730" s="169" t="e">
        <f>IF(C730="",NA(),MATCH($B730&amp;$C730,'Smelter Look-up'!$J:$J,0))</f>
        <v>#N/A</v>
      </c>
      <c r="X730" s="170">
        <f t="shared" ca="1" si="37"/>
        <v>0</v>
      </c>
      <c r="AB730" s="314" t="str">
        <f t="shared" si="39"/>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8"/>
        <v/>
      </c>
      <c r="T731" s="155" t="str">
        <f ca="1">IF(B731="","",IF(ISERROR(MATCH($J731,SorP!$B$1:$B$6226,0)),"",INDIRECT("'SorP'!$A$"&amp;MATCH($S731&amp;$J731,SorP!C:C,0))))</f>
        <v/>
      </c>
      <c r="U731" s="168"/>
      <c r="V731" s="169" t="e">
        <f>IF(C731="",NA(),MATCH($B731&amp;$C731,'Smelter Look-up'!$J:$J,0))</f>
        <v>#N/A</v>
      </c>
      <c r="X731" s="170">
        <f t="shared" ca="1" si="37"/>
        <v>0</v>
      </c>
      <c r="AB731" s="314" t="str">
        <f t="shared" si="39"/>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8"/>
        <v/>
      </c>
      <c r="T732" s="155" t="str">
        <f ca="1">IF(B732="","",IF(ISERROR(MATCH($J732,SorP!$B$1:$B$6226,0)),"",INDIRECT("'SorP'!$A$"&amp;MATCH($S732&amp;$J732,SorP!C:C,0))))</f>
        <v/>
      </c>
      <c r="U732" s="168"/>
      <c r="V732" s="169" t="e">
        <f>IF(C732="",NA(),MATCH($B732&amp;$C732,'Smelter Look-up'!$J:$J,0))</f>
        <v>#N/A</v>
      </c>
      <c r="X732" s="170">
        <f t="shared" ca="1" si="37"/>
        <v>0</v>
      </c>
      <c r="AB732" s="314" t="str">
        <f t="shared" si="39"/>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8"/>
        <v/>
      </c>
      <c r="T733" s="155" t="str">
        <f ca="1">IF(B733="","",IF(ISERROR(MATCH($J733,SorP!$B$1:$B$6226,0)),"",INDIRECT("'SorP'!$A$"&amp;MATCH($S733&amp;$J733,SorP!C:C,0))))</f>
        <v/>
      </c>
      <c r="U733" s="168"/>
      <c r="V733" s="169" t="e">
        <f>IF(C733="",NA(),MATCH($B733&amp;$C733,'Smelter Look-up'!$J:$J,0))</f>
        <v>#N/A</v>
      </c>
      <c r="X733" s="170">
        <f t="shared" ca="1" si="37"/>
        <v>0</v>
      </c>
      <c r="AB733" s="314" t="str">
        <f t="shared" si="39"/>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8"/>
        <v/>
      </c>
      <c r="T734" s="155" t="str">
        <f ca="1">IF(B734="","",IF(ISERROR(MATCH($J734,SorP!$B$1:$B$6226,0)),"",INDIRECT("'SorP'!$A$"&amp;MATCH($S734&amp;$J734,SorP!C:C,0))))</f>
        <v/>
      </c>
      <c r="U734" s="168"/>
      <c r="V734" s="169" t="e">
        <f>IF(C734="",NA(),MATCH($B734&amp;$C734,'Smelter Look-up'!$J:$J,0))</f>
        <v>#N/A</v>
      </c>
      <c r="X734" s="170">
        <f t="shared" ca="1" si="37"/>
        <v>0</v>
      </c>
      <c r="AB734" s="314" t="str">
        <f t="shared" si="39"/>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8"/>
        <v/>
      </c>
      <c r="T735" s="155" t="str">
        <f ca="1">IF(B735="","",IF(ISERROR(MATCH($J735,SorP!$B$1:$B$6226,0)),"",INDIRECT("'SorP'!$A$"&amp;MATCH($S735&amp;$J735,SorP!C:C,0))))</f>
        <v/>
      </c>
      <c r="U735" s="168"/>
      <c r="V735" s="169" t="e">
        <f>IF(C735="",NA(),MATCH($B735&amp;$C735,'Smelter Look-up'!$J:$J,0))</f>
        <v>#N/A</v>
      </c>
      <c r="X735" s="170">
        <f t="shared" ca="1" si="37"/>
        <v>0</v>
      </c>
      <c r="AB735" s="314" t="str">
        <f t="shared" si="39"/>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8"/>
        <v/>
      </c>
      <c r="T736" s="155" t="str">
        <f ca="1">IF(B736="","",IF(ISERROR(MATCH($J736,SorP!$B$1:$B$6226,0)),"",INDIRECT("'SorP'!$A$"&amp;MATCH($S736&amp;$J736,SorP!C:C,0))))</f>
        <v/>
      </c>
      <c r="U736" s="168"/>
      <c r="V736" s="169" t="e">
        <f>IF(C736="",NA(),MATCH($B736&amp;$C736,'Smelter Look-up'!$J:$J,0))</f>
        <v>#N/A</v>
      </c>
      <c r="X736" s="170">
        <f t="shared" ca="1" si="37"/>
        <v>0</v>
      </c>
      <c r="AB736" s="314" t="str">
        <f t="shared" si="39"/>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8"/>
        <v/>
      </c>
      <c r="T737" s="155" t="str">
        <f ca="1">IF(B737="","",IF(ISERROR(MATCH($J737,SorP!$B$1:$B$6226,0)),"",INDIRECT("'SorP'!$A$"&amp;MATCH($S737&amp;$J737,SorP!C:C,0))))</f>
        <v/>
      </c>
      <c r="U737" s="168"/>
      <c r="V737" s="169" t="e">
        <f>IF(C737="",NA(),MATCH($B737&amp;$C737,'Smelter Look-up'!$J:$J,0))</f>
        <v>#N/A</v>
      </c>
      <c r="X737" s="170">
        <f t="shared" ca="1" si="37"/>
        <v>0</v>
      </c>
      <c r="AB737" s="314" t="str">
        <f t="shared" si="39"/>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8"/>
        <v/>
      </c>
      <c r="T738" s="155" t="str">
        <f ca="1">IF(B738="","",IF(ISERROR(MATCH($J738,SorP!$B$1:$B$6226,0)),"",INDIRECT("'SorP'!$A$"&amp;MATCH($S738&amp;$J738,SorP!C:C,0))))</f>
        <v/>
      </c>
      <c r="U738" s="168"/>
      <c r="V738" s="169" t="e">
        <f>IF(C738="",NA(),MATCH($B738&amp;$C738,'Smelter Look-up'!$J:$J,0))</f>
        <v>#N/A</v>
      </c>
      <c r="X738" s="170">
        <f t="shared" ca="1" si="37"/>
        <v>0</v>
      </c>
      <c r="AB738" s="314" t="str">
        <f t="shared" si="39"/>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8"/>
        <v/>
      </c>
      <c r="T739" s="155" t="str">
        <f ca="1">IF(B739="","",IF(ISERROR(MATCH($J739,SorP!$B$1:$B$6226,0)),"",INDIRECT("'SorP'!$A$"&amp;MATCH($S739&amp;$J739,SorP!C:C,0))))</f>
        <v/>
      </c>
      <c r="U739" s="168"/>
      <c r="V739" s="169" t="e">
        <f>IF(C739="",NA(),MATCH($B739&amp;$C739,'Smelter Look-up'!$J:$J,0))</f>
        <v>#N/A</v>
      </c>
      <c r="X739" s="170">
        <f t="shared" ca="1" si="37"/>
        <v>0</v>
      </c>
      <c r="AB739" s="314" t="str">
        <f t="shared" si="39"/>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8"/>
        <v/>
      </c>
      <c r="T740" s="155" t="str">
        <f ca="1">IF(B740="","",IF(ISERROR(MATCH($J740,SorP!$B$1:$B$6226,0)),"",INDIRECT("'SorP'!$A$"&amp;MATCH($S740&amp;$J740,SorP!C:C,0))))</f>
        <v/>
      </c>
      <c r="U740" s="168"/>
      <c r="V740" s="169" t="e">
        <f>IF(C740="",NA(),MATCH($B740&amp;$C740,'Smelter Look-up'!$J:$J,0))</f>
        <v>#N/A</v>
      </c>
      <c r="X740" s="170">
        <f t="shared" ca="1" si="37"/>
        <v>0</v>
      </c>
      <c r="AB740" s="314" t="str">
        <f t="shared" si="39"/>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8"/>
        <v/>
      </c>
      <c r="T741" s="155" t="str">
        <f ca="1">IF(B741="","",IF(ISERROR(MATCH($J741,SorP!$B$1:$B$6226,0)),"",INDIRECT("'SorP'!$A$"&amp;MATCH($S741&amp;$J741,SorP!C:C,0))))</f>
        <v/>
      </c>
      <c r="U741" s="168"/>
      <c r="V741" s="169" t="e">
        <f>IF(C741="",NA(),MATCH($B741&amp;$C741,'Smelter Look-up'!$J:$J,0))</f>
        <v>#N/A</v>
      </c>
      <c r="X741" s="170">
        <f t="shared" ca="1" si="37"/>
        <v>0</v>
      </c>
      <c r="AB741" s="314" t="str">
        <f t="shared" si="39"/>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8"/>
        <v/>
      </c>
      <c r="T742" s="155" t="str">
        <f ca="1">IF(B742="","",IF(ISERROR(MATCH($J742,SorP!$B$1:$B$6226,0)),"",INDIRECT("'SorP'!$A$"&amp;MATCH($S742&amp;$J742,SorP!C:C,0))))</f>
        <v/>
      </c>
      <c r="U742" s="168"/>
      <c r="V742" s="169" t="e">
        <f>IF(C742="",NA(),MATCH($B742&amp;$C742,'Smelter Look-up'!$J:$J,0))</f>
        <v>#N/A</v>
      </c>
      <c r="X742" s="170">
        <f t="shared" ca="1" si="37"/>
        <v>0</v>
      </c>
      <c r="AB742" s="314" t="str">
        <f t="shared" si="39"/>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8"/>
        <v/>
      </c>
      <c r="T743" s="155" t="str">
        <f ca="1">IF(B743="","",IF(ISERROR(MATCH($J743,SorP!$B$1:$B$6226,0)),"",INDIRECT("'SorP'!$A$"&amp;MATCH($S743&amp;$J743,SorP!C:C,0))))</f>
        <v/>
      </c>
      <c r="U743" s="168"/>
      <c r="V743" s="169" t="e">
        <f>IF(C743="",NA(),MATCH($B743&amp;$C743,'Smelter Look-up'!$J:$J,0))</f>
        <v>#N/A</v>
      </c>
      <c r="X743" s="170">
        <f t="shared" ca="1" si="37"/>
        <v>0</v>
      </c>
      <c r="AB743" s="314" t="str">
        <f t="shared" si="39"/>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8"/>
        <v/>
      </c>
      <c r="T744" s="155" t="str">
        <f ca="1">IF(B744="","",IF(ISERROR(MATCH($J744,SorP!$B$1:$B$6226,0)),"",INDIRECT("'SorP'!$A$"&amp;MATCH($S744&amp;$J744,SorP!C:C,0))))</f>
        <v/>
      </c>
      <c r="U744" s="168"/>
      <c r="V744" s="169" t="e">
        <f>IF(C744="",NA(),MATCH($B744&amp;$C744,'Smelter Look-up'!$J:$J,0))</f>
        <v>#N/A</v>
      </c>
      <c r="X744" s="170">
        <f t="shared" ca="1" si="37"/>
        <v>0</v>
      </c>
      <c r="AB744" s="314" t="str">
        <f t="shared" si="39"/>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8"/>
        <v/>
      </c>
      <c r="T745" s="155" t="str">
        <f ca="1">IF(B745="","",IF(ISERROR(MATCH($J745,SorP!$B$1:$B$6226,0)),"",INDIRECT("'SorP'!$A$"&amp;MATCH($S745&amp;$J745,SorP!C:C,0))))</f>
        <v/>
      </c>
      <c r="U745" s="168"/>
      <c r="V745" s="169" t="e">
        <f>IF(C745="",NA(),MATCH($B745&amp;$C745,'Smelter Look-up'!$J:$J,0))</f>
        <v>#N/A</v>
      </c>
      <c r="X745" s="170">
        <f t="shared" ca="1" si="37"/>
        <v>0</v>
      </c>
      <c r="AB745" s="314" t="str">
        <f t="shared" si="39"/>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8"/>
        <v/>
      </c>
      <c r="T746" s="155" t="str">
        <f ca="1">IF(B746="","",IF(ISERROR(MATCH($J746,SorP!$B$1:$B$6226,0)),"",INDIRECT("'SorP'!$A$"&amp;MATCH($S746&amp;$J746,SorP!C:C,0))))</f>
        <v/>
      </c>
      <c r="U746" s="168"/>
      <c r="V746" s="169" t="e">
        <f>IF(C746="",NA(),MATCH($B746&amp;$C746,'Smelter Look-up'!$J:$J,0))</f>
        <v>#N/A</v>
      </c>
      <c r="X746" s="170">
        <f t="shared" ca="1" si="37"/>
        <v>0</v>
      </c>
      <c r="AB746" s="314" t="str">
        <f t="shared" si="39"/>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8"/>
        <v/>
      </c>
      <c r="T747" s="155" t="str">
        <f ca="1">IF(B747="","",IF(ISERROR(MATCH($J747,SorP!$B$1:$B$6226,0)),"",INDIRECT("'SorP'!$A$"&amp;MATCH($S747&amp;$J747,SorP!C:C,0))))</f>
        <v/>
      </c>
      <c r="U747" s="168"/>
      <c r="V747" s="169" t="e">
        <f>IF(C747="",NA(),MATCH($B747&amp;$C747,'Smelter Look-up'!$J:$J,0))</f>
        <v>#N/A</v>
      </c>
      <c r="X747" s="170">
        <f t="shared" ca="1" si="37"/>
        <v>0</v>
      </c>
      <c r="AB747" s="314" t="str">
        <f t="shared" si="39"/>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8"/>
        <v/>
      </c>
      <c r="T748" s="155" t="str">
        <f ca="1">IF(B748="","",IF(ISERROR(MATCH($J748,SorP!$B$1:$B$6226,0)),"",INDIRECT("'SorP'!$A$"&amp;MATCH($S748&amp;$J748,SorP!C:C,0))))</f>
        <v/>
      </c>
      <c r="U748" s="168"/>
      <c r="V748" s="169" t="e">
        <f>IF(C748="",NA(),MATCH($B748&amp;$C748,'Smelter Look-up'!$J:$J,0))</f>
        <v>#N/A</v>
      </c>
      <c r="X748" s="170">
        <f t="shared" ca="1" si="37"/>
        <v>0</v>
      </c>
      <c r="AB748" s="314" t="str">
        <f t="shared" si="39"/>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8"/>
        <v/>
      </c>
      <c r="T749" s="155" t="str">
        <f ca="1">IF(B749="","",IF(ISERROR(MATCH($J749,SorP!$B$1:$B$6226,0)),"",INDIRECT("'SorP'!$A$"&amp;MATCH($S749&amp;$J749,SorP!C:C,0))))</f>
        <v/>
      </c>
      <c r="U749" s="168"/>
      <c r="V749" s="169" t="e">
        <f>IF(C749="",NA(),MATCH($B749&amp;$C749,'Smelter Look-up'!$J:$J,0))</f>
        <v>#N/A</v>
      </c>
      <c r="X749" s="170">
        <f t="shared" ca="1" si="37"/>
        <v>0</v>
      </c>
      <c r="AB749" s="314" t="str">
        <f t="shared" si="39"/>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8"/>
        <v/>
      </c>
      <c r="T750" s="155" t="str">
        <f ca="1">IF(B750="","",IF(ISERROR(MATCH($J750,SorP!$B$1:$B$6226,0)),"",INDIRECT("'SorP'!$A$"&amp;MATCH($S750&amp;$J750,SorP!C:C,0))))</f>
        <v/>
      </c>
      <c r="U750" s="168"/>
      <c r="V750" s="169" t="e">
        <f>IF(C750="",NA(),MATCH($B750&amp;$C750,'Smelter Look-up'!$J:$J,0))</f>
        <v>#N/A</v>
      </c>
      <c r="X750" s="170">
        <f t="shared" ca="1" si="37"/>
        <v>0</v>
      </c>
      <c r="AB750" s="314" t="str">
        <f t="shared" si="39"/>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8"/>
        <v/>
      </c>
      <c r="T751" s="155" t="str">
        <f ca="1">IF(B751="","",IF(ISERROR(MATCH($J751,SorP!$B$1:$B$6226,0)),"",INDIRECT("'SorP'!$A$"&amp;MATCH($S751&amp;$J751,SorP!C:C,0))))</f>
        <v/>
      </c>
      <c r="U751" s="168"/>
      <c r="V751" s="169" t="e">
        <f>IF(C751="",NA(),MATCH($B751&amp;$C751,'Smelter Look-up'!$J:$J,0))</f>
        <v>#N/A</v>
      </c>
      <c r="X751" s="170">
        <f t="shared" ca="1" si="37"/>
        <v>0</v>
      </c>
      <c r="AB751" s="314" t="str">
        <f t="shared" si="39"/>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8"/>
        <v/>
      </c>
      <c r="T752" s="155" t="str">
        <f ca="1">IF(B752="","",IF(ISERROR(MATCH($J752,SorP!$B$1:$B$6226,0)),"",INDIRECT("'SorP'!$A$"&amp;MATCH($S752&amp;$J752,SorP!C:C,0))))</f>
        <v/>
      </c>
      <c r="U752" s="168"/>
      <c r="V752" s="169" t="e">
        <f>IF(C752="",NA(),MATCH($B752&amp;$C752,'Smelter Look-up'!$J:$J,0))</f>
        <v>#N/A</v>
      </c>
      <c r="X752" s="170">
        <f t="shared" ca="1" si="37"/>
        <v>0</v>
      </c>
      <c r="AB752" s="314" t="str">
        <f t="shared" si="39"/>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8"/>
        <v/>
      </c>
      <c r="T753" s="155" t="str">
        <f ca="1">IF(B753="","",IF(ISERROR(MATCH($J753,SorP!$B$1:$B$6226,0)),"",INDIRECT("'SorP'!$A$"&amp;MATCH($S753&amp;$J753,SorP!C:C,0))))</f>
        <v/>
      </c>
      <c r="U753" s="168"/>
      <c r="V753" s="169" t="e">
        <f>IF(C753="",NA(),MATCH($B753&amp;$C753,'Smelter Look-up'!$J:$J,0))</f>
        <v>#N/A</v>
      </c>
      <c r="X753" s="170">
        <f t="shared" ca="1" si="37"/>
        <v>0</v>
      </c>
      <c r="AB753" s="314" t="str">
        <f t="shared" si="39"/>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8"/>
        <v/>
      </c>
      <c r="T754" s="155" t="str">
        <f ca="1">IF(B754="","",IF(ISERROR(MATCH($J754,SorP!$B$1:$B$6226,0)),"",INDIRECT("'SorP'!$A$"&amp;MATCH($S754&amp;$J754,SorP!C:C,0))))</f>
        <v/>
      </c>
      <c r="U754" s="168"/>
      <c r="V754" s="169" t="e">
        <f>IF(C754="",NA(),MATCH($B754&amp;$C754,'Smelter Look-up'!$J:$J,0))</f>
        <v>#N/A</v>
      </c>
      <c r="X754" s="170">
        <f t="shared" ca="1" si="37"/>
        <v>0</v>
      </c>
      <c r="AB754" s="314" t="str">
        <f t="shared" si="39"/>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8"/>
        <v/>
      </c>
      <c r="T755" s="155" t="str">
        <f ca="1">IF(B755="","",IF(ISERROR(MATCH($J755,SorP!$B$1:$B$6226,0)),"",INDIRECT("'SorP'!$A$"&amp;MATCH($S755&amp;$J755,SorP!C:C,0))))</f>
        <v/>
      </c>
      <c r="U755" s="168"/>
      <c r="V755" s="169" t="e">
        <f>IF(C755="",NA(),MATCH($B755&amp;$C755,'Smelter Look-up'!$J:$J,0))</f>
        <v>#N/A</v>
      </c>
      <c r="X755" s="170">
        <f t="shared" ca="1" si="37"/>
        <v>0</v>
      </c>
      <c r="AB755" s="314" t="str">
        <f t="shared" si="39"/>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8"/>
        <v/>
      </c>
      <c r="T756" s="155" t="str">
        <f ca="1">IF(B756="","",IF(ISERROR(MATCH($J756,SorP!$B$1:$B$6226,0)),"",INDIRECT("'SorP'!$A$"&amp;MATCH($S756&amp;$J756,SorP!C:C,0))))</f>
        <v/>
      </c>
      <c r="U756" s="168"/>
      <c r="V756" s="169" t="e">
        <f>IF(C756="",NA(),MATCH($B756&amp;$C756,'Smelter Look-up'!$J:$J,0))</f>
        <v>#N/A</v>
      </c>
      <c r="X756" s="170">
        <f t="shared" ca="1" si="37"/>
        <v>0</v>
      </c>
      <c r="AB756" s="314" t="str">
        <f t="shared" si="39"/>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8"/>
        <v/>
      </c>
      <c r="T757" s="155" t="str">
        <f ca="1">IF(B757="","",IF(ISERROR(MATCH($J757,SorP!$B$1:$B$6226,0)),"",INDIRECT("'SorP'!$A$"&amp;MATCH($S757&amp;$J757,SorP!C:C,0))))</f>
        <v/>
      </c>
      <c r="U757" s="168"/>
      <c r="V757" s="169" t="e">
        <f>IF(C757="",NA(),MATCH($B757&amp;$C757,'Smelter Look-up'!$J:$J,0))</f>
        <v>#N/A</v>
      </c>
      <c r="X757" s="170">
        <f t="shared" ca="1" si="37"/>
        <v>0</v>
      </c>
      <c r="AB757" s="314" t="str">
        <f t="shared" si="39"/>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8"/>
        <v/>
      </c>
      <c r="T758" s="155" t="str">
        <f ca="1">IF(B758="","",IF(ISERROR(MATCH($J758,SorP!$B$1:$B$6226,0)),"",INDIRECT("'SorP'!$A$"&amp;MATCH($S758&amp;$J758,SorP!C:C,0))))</f>
        <v/>
      </c>
      <c r="U758" s="168"/>
      <c r="V758" s="169" t="e">
        <f>IF(C758="",NA(),MATCH($B758&amp;$C758,'Smelter Look-up'!$J:$J,0))</f>
        <v>#N/A</v>
      </c>
      <c r="X758" s="170">
        <f t="shared" ca="1" si="37"/>
        <v>0</v>
      </c>
      <c r="AB758" s="314" t="str">
        <f t="shared" si="39"/>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8"/>
        <v/>
      </c>
      <c r="T759" s="155" t="str">
        <f ca="1">IF(B759="","",IF(ISERROR(MATCH($J759,SorP!$B$1:$B$6226,0)),"",INDIRECT("'SorP'!$A$"&amp;MATCH($S759&amp;$J759,SorP!C:C,0))))</f>
        <v/>
      </c>
      <c r="U759" s="168"/>
      <c r="V759" s="169" t="e">
        <f>IF(C759="",NA(),MATCH($B759&amp;$C759,'Smelter Look-up'!$J:$J,0))</f>
        <v>#N/A</v>
      </c>
      <c r="X759" s="170">
        <f t="shared" ca="1" si="37"/>
        <v>0</v>
      </c>
      <c r="AB759" s="314" t="str">
        <f t="shared" si="39"/>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8"/>
        <v/>
      </c>
      <c r="T760" s="155" t="str">
        <f ca="1">IF(B760="","",IF(ISERROR(MATCH($J760,SorP!$B$1:$B$6226,0)),"",INDIRECT("'SorP'!$A$"&amp;MATCH($S760&amp;$J760,SorP!C:C,0))))</f>
        <v/>
      </c>
      <c r="U760" s="168"/>
      <c r="V760" s="169" t="e">
        <f>IF(C760="",NA(),MATCH($B760&amp;$C760,'Smelter Look-up'!$J:$J,0))</f>
        <v>#N/A</v>
      </c>
      <c r="X760" s="170">
        <f t="shared" ca="1" si="37"/>
        <v>0</v>
      </c>
      <c r="AB760" s="314" t="str">
        <f t="shared" si="39"/>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8"/>
        <v/>
      </c>
      <c r="T761" s="155" t="str">
        <f ca="1">IF(B761="","",IF(ISERROR(MATCH($J761,SorP!$B$1:$B$6226,0)),"",INDIRECT("'SorP'!$A$"&amp;MATCH($S761&amp;$J761,SorP!C:C,0))))</f>
        <v/>
      </c>
      <c r="U761" s="168"/>
      <c r="V761" s="169" t="e">
        <f>IF(C761="",NA(),MATCH($B761&amp;$C761,'Smelter Look-up'!$J:$J,0))</f>
        <v>#N/A</v>
      </c>
      <c r="X761" s="170">
        <f t="shared" ca="1" si="37"/>
        <v>0</v>
      </c>
      <c r="AB761" s="314" t="str">
        <f t="shared" si="39"/>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8"/>
        <v/>
      </c>
      <c r="T762" s="155" t="str">
        <f ca="1">IF(B762="","",IF(ISERROR(MATCH($J762,SorP!$B$1:$B$6226,0)),"",INDIRECT("'SorP'!$A$"&amp;MATCH($S762&amp;$J762,SorP!C:C,0))))</f>
        <v/>
      </c>
      <c r="U762" s="168"/>
      <c r="V762" s="169" t="e">
        <f>IF(C762="",NA(),MATCH($B762&amp;$C762,'Smelter Look-up'!$J:$J,0))</f>
        <v>#N/A</v>
      </c>
      <c r="X762" s="170">
        <f t="shared" ca="1" si="37"/>
        <v>0</v>
      </c>
      <c r="AB762" s="314" t="str">
        <f t="shared" si="39"/>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8"/>
        <v/>
      </c>
      <c r="T763" s="155" t="str">
        <f ca="1">IF(B763="","",IF(ISERROR(MATCH($J763,SorP!$B$1:$B$6226,0)),"",INDIRECT("'SorP'!$A$"&amp;MATCH($S763&amp;$J763,SorP!C:C,0))))</f>
        <v/>
      </c>
      <c r="U763" s="168"/>
      <c r="V763" s="169" t="e">
        <f>IF(C763="",NA(),MATCH($B763&amp;$C763,'Smelter Look-up'!$J:$J,0))</f>
        <v>#N/A</v>
      </c>
      <c r="X763" s="170">
        <f t="shared" ca="1" si="37"/>
        <v>0</v>
      </c>
      <c r="AB763" s="314" t="str">
        <f t="shared" si="39"/>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8"/>
        <v/>
      </c>
      <c r="T764" s="155" t="str">
        <f ca="1">IF(B764="","",IF(ISERROR(MATCH($J764,SorP!$B$1:$B$6226,0)),"",INDIRECT("'SorP'!$A$"&amp;MATCH($S764&amp;$J764,SorP!C:C,0))))</f>
        <v/>
      </c>
      <c r="U764" s="168"/>
      <c r="V764" s="169" t="e">
        <f>IF(C764="",NA(),MATCH($B764&amp;$C764,'Smelter Look-up'!$J:$J,0))</f>
        <v>#N/A</v>
      </c>
      <c r="X764" s="170">
        <f t="shared" ca="1" si="37"/>
        <v>0</v>
      </c>
      <c r="AB764" s="314" t="str">
        <f t="shared" si="39"/>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8"/>
        <v/>
      </c>
      <c r="T765" s="155" t="str">
        <f ca="1">IF(B765="","",IF(ISERROR(MATCH($J765,SorP!$B$1:$B$6226,0)),"",INDIRECT("'SorP'!$A$"&amp;MATCH($S765&amp;$J765,SorP!C:C,0))))</f>
        <v/>
      </c>
      <c r="U765" s="168"/>
      <c r="V765" s="169" t="e">
        <f>IF(C765="",NA(),MATCH($B765&amp;$C765,'Smelter Look-up'!$J:$J,0))</f>
        <v>#N/A</v>
      </c>
      <c r="X765" s="170">
        <f t="shared" ca="1" si="37"/>
        <v>0</v>
      </c>
      <c r="AB765" s="314" t="str">
        <f t="shared" si="39"/>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8"/>
        <v/>
      </c>
      <c r="T766" s="155" t="str">
        <f ca="1">IF(B766="","",IF(ISERROR(MATCH($J766,SorP!$B$1:$B$6226,0)),"",INDIRECT("'SorP'!$A$"&amp;MATCH($S766&amp;$J766,SorP!C:C,0))))</f>
        <v/>
      </c>
      <c r="U766" s="168"/>
      <c r="V766" s="169" t="e">
        <f>IF(C766="",NA(),MATCH($B766&amp;$C766,'Smelter Look-up'!$J:$J,0))</f>
        <v>#N/A</v>
      </c>
      <c r="X766" s="170">
        <f t="shared" ca="1" si="37"/>
        <v>0</v>
      </c>
      <c r="AB766" s="314" t="str">
        <f t="shared" si="39"/>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8"/>
        <v/>
      </c>
      <c r="T767" s="155" t="str">
        <f ca="1">IF(B767="","",IF(ISERROR(MATCH($J767,SorP!$B$1:$B$6226,0)),"",INDIRECT("'SorP'!$A$"&amp;MATCH($S767&amp;$J767,SorP!C:C,0))))</f>
        <v/>
      </c>
      <c r="U767" s="168"/>
      <c r="V767" s="169" t="e">
        <f>IF(C767="",NA(),MATCH($B767&amp;$C767,'Smelter Look-up'!$J:$J,0))</f>
        <v>#N/A</v>
      </c>
      <c r="X767" s="170">
        <f t="shared" ref="X767:X830" ca="1" si="40">IF(AND(C767="Smelter not listed",OR(LEN(D767)=0,LEN(E767)=0)),1,0)</f>
        <v>0</v>
      </c>
      <c r="AB767" s="314" t="str">
        <f t="shared" si="39"/>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1">IF(B768="","",IF(ISERROR(MATCH($E768,CL,0)),"Unknown",INDIRECT("'C'!$A$"&amp;MATCH($E768,CL,0)+1)))</f>
        <v/>
      </c>
      <c r="T768" s="155" t="str">
        <f ca="1">IF(B768="","",IF(ISERROR(MATCH($J768,SorP!$B$1:$B$6226,0)),"",INDIRECT("'SorP'!$A$"&amp;MATCH($S768&amp;$J768,SorP!C:C,0))))</f>
        <v/>
      </c>
      <c r="U768" s="168"/>
      <c r="V768" s="169" t="e">
        <f>IF(C768="",NA(),MATCH($B768&amp;$C768,'Smelter Look-up'!$J:$J,0))</f>
        <v>#N/A</v>
      </c>
      <c r="X768" s="170">
        <f t="shared" ca="1" si="40"/>
        <v>0</v>
      </c>
      <c r="AB768" s="314" t="str">
        <f t="shared" si="39"/>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1"/>
        <v/>
      </c>
      <c r="T769" s="155" t="str">
        <f ca="1">IF(B769="","",IF(ISERROR(MATCH($J769,SorP!$B$1:$B$6226,0)),"",INDIRECT("'SorP'!$A$"&amp;MATCH($S769&amp;$J769,SorP!C:C,0))))</f>
        <v/>
      </c>
      <c r="U769" s="168"/>
      <c r="V769" s="169" t="e">
        <f>IF(C769="",NA(),MATCH($B769&amp;$C769,'Smelter Look-up'!$J:$J,0))</f>
        <v>#N/A</v>
      </c>
      <c r="X769" s="170">
        <f t="shared" ca="1" si="40"/>
        <v>0</v>
      </c>
      <c r="AB769" s="314" t="str">
        <f t="shared" si="39"/>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1"/>
        <v/>
      </c>
      <c r="T770" s="155" t="str">
        <f ca="1">IF(B770="","",IF(ISERROR(MATCH($J770,SorP!$B$1:$B$6226,0)),"",INDIRECT("'SorP'!$A$"&amp;MATCH($S770&amp;$J770,SorP!C:C,0))))</f>
        <v/>
      </c>
      <c r="U770" s="168"/>
      <c r="V770" s="169" t="e">
        <f>IF(C770="",NA(),MATCH($B770&amp;$C770,'Smelter Look-up'!$J:$J,0))</f>
        <v>#N/A</v>
      </c>
      <c r="X770" s="170">
        <f t="shared" ca="1" si="40"/>
        <v>0</v>
      </c>
      <c r="AB770" s="314" t="str">
        <f t="shared" si="39"/>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1"/>
        <v/>
      </c>
      <c r="T771" s="155" t="str">
        <f ca="1">IF(B771="","",IF(ISERROR(MATCH($J771,SorP!$B$1:$B$6226,0)),"",INDIRECT("'SorP'!$A$"&amp;MATCH($S771&amp;$J771,SorP!C:C,0))))</f>
        <v/>
      </c>
      <c r="U771" s="168"/>
      <c r="V771" s="169" t="e">
        <f>IF(C771="",NA(),MATCH($B771&amp;$C771,'Smelter Look-up'!$J:$J,0))</f>
        <v>#N/A</v>
      </c>
      <c r="X771" s="170">
        <f t="shared" ca="1" si="40"/>
        <v>0</v>
      </c>
      <c r="AB771" s="314" t="str">
        <f t="shared" si="39"/>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1"/>
        <v/>
      </c>
      <c r="T772" s="155" t="str">
        <f ca="1">IF(B772="","",IF(ISERROR(MATCH($J772,SorP!$B$1:$B$6226,0)),"",INDIRECT("'SorP'!$A$"&amp;MATCH($S772&amp;$J772,SorP!C:C,0))))</f>
        <v/>
      </c>
      <c r="U772" s="168"/>
      <c r="V772" s="169" t="e">
        <f>IF(C772="",NA(),MATCH($B772&amp;$C772,'Smelter Look-up'!$J:$J,0))</f>
        <v>#N/A</v>
      </c>
      <c r="X772" s="170">
        <f t="shared" ca="1" si="40"/>
        <v>0</v>
      </c>
      <c r="AB772" s="314" t="str">
        <f t="shared" si="39"/>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1"/>
        <v/>
      </c>
      <c r="T773" s="155" t="str">
        <f ca="1">IF(B773="","",IF(ISERROR(MATCH($J773,SorP!$B$1:$B$6226,0)),"",INDIRECT("'SorP'!$A$"&amp;MATCH($S773&amp;$J773,SorP!C:C,0))))</f>
        <v/>
      </c>
      <c r="U773" s="168"/>
      <c r="V773" s="169" t="e">
        <f>IF(C773="",NA(),MATCH($B773&amp;$C773,'Smelter Look-up'!$J:$J,0))</f>
        <v>#N/A</v>
      </c>
      <c r="X773" s="170">
        <f t="shared" ca="1" si="40"/>
        <v>0</v>
      </c>
      <c r="AB773" s="314" t="str">
        <f t="shared" si="39"/>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1"/>
        <v/>
      </c>
      <c r="T774" s="155" t="str">
        <f ca="1">IF(B774="","",IF(ISERROR(MATCH($J774,SorP!$B$1:$B$6226,0)),"",INDIRECT("'SorP'!$A$"&amp;MATCH($S774&amp;$J774,SorP!C:C,0))))</f>
        <v/>
      </c>
      <c r="U774" s="168"/>
      <c r="V774" s="169" t="e">
        <f>IF(C774="",NA(),MATCH($B774&amp;$C774,'Smelter Look-up'!$J:$J,0))</f>
        <v>#N/A</v>
      </c>
      <c r="X774" s="170">
        <f t="shared" ca="1" si="40"/>
        <v>0</v>
      </c>
      <c r="AB774" s="314" t="str">
        <f t="shared" ref="AB774:AB837" si="42">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1"/>
        <v/>
      </c>
      <c r="T775" s="155" t="str">
        <f ca="1">IF(B775="","",IF(ISERROR(MATCH($J775,SorP!$B$1:$B$6226,0)),"",INDIRECT("'SorP'!$A$"&amp;MATCH($S775&amp;$J775,SorP!C:C,0))))</f>
        <v/>
      </c>
      <c r="U775" s="168"/>
      <c r="V775" s="169" t="e">
        <f>IF(C775="",NA(),MATCH($B775&amp;$C775,'Smelter Look-up'!$J:$J,0))</f>
        <v>#N/A</v>
      </c>
      <c r="X775" s="170">
        <f t="shared" ca="1" si="40"/>
        <v>0</v>
      </c>
      <c r="AB775" s="314" t="str">
        <f t="shared" si="42"/>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1"/>
        <v/>
      </c>
      <c r="T776" s="155" t="str">
        <f ca="1">IF(B776="","",IF(ISERROR(MATCH($J776,SorP!$B$1:$B$6226,0)),"",INDIRECT("'SorP'!$A$"&amp;MATCH($S776&amp;$J776,SorP!C:C,0))))</f>
        <v/>
      </c>
      <c r="U776" s="168"/>
      <c r="V776" s="169" t="e">
        <f>IF(C776="",NA(),MATCH($B776&amp;$C776,'Smelter Look-up'!$J:$J,0))</f>
        <v>#N/A</v>
      </c>
      <c r="X776" s="170">
        <f t="shared" ca="1" si="40"/>
        <v>0</v>
      </c>
      <c r="AB776" s="314" t="str">
        <f t="shared" si="42"/>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1"/>
        <v/>
      </c>
      <c r="T777" s="155" t="str">
        <f ca="1">IF(B777="","",IF(ISERROR(MATCH($J777,SorP!$B$1:$B$6226,0)),"",INDIRECT("'SorP'!$A$"&amp;MATCH($S777&amp;$J777,SorP!C:C,0))))</f>
        <v/>
      </c>
      <c r="U777" s="168"/>
      <c r="V777" s="169" t="e">
        <f>IF(C777="",NA(),MATCH($B777&amp;$C777,'Smelter Look-up'!$J:$J,0))</f>
        <v>#N/A</v>
      </c>
      <c r="X777" s="170">
        <f t="shared" ca="1" si="40"/>
        <v>0</v>
      </c>
      <c r="AB777" s="314" t="str">
        <f t="shared" si="42"/>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1"/>
        <v/>
      </c>
      <c r="T778" s="155" t="str">
        <f ca="1">IF(B778="","",IF(ISERROR(MATCH($J778,SorP!$B$1:$B$6226,0)),"",INDIRECT("'SorP'!$A$"&amp;MATCH($S778&amp;$J778,SorP!C:C,0))))</f>
        <v/>
      </c>
      <c r="U778" s="168"/>
      <c r="V778" s="169" t="e">
        <f>IF(C778="",NA(),MATCH($B778&amp;$C778,'Smelter Look-up'!$J:$J,0))</f>
        <v>#N/A</v>
      </c>
      <c r="X778" s="170">
        <f t="shared" ca="1" si="40"/>
        <v>0</v>
      </c>
      <c r="AB778" s="314" t="str">
        <f t="shared" si="42"/>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1"/>
        <v/>
      </c>
      <c r="T779" s="155" t="str">
        <f ca="1">IF(B779="","",IF(ISERROR(MATCH($J779,SorP!$B$1:$B$6226,0)),"",INDIRECT("'SorP'!$A$"&amp;MATCH($S779&amp;$J779,SorP!C:C,0))))</f>
        <v/>
      </c>
      <c r="U779" s="168"/>
      <c r="V779" s="169" t="e">
        <f>IF(C779="",NA(),MATCH($B779&amp;$C779,'Smelter Look-up'!$J:$J,0))</f>
        <v>#N/A</v>
      </c>
      <c r="X779" s="170">
        <f t="shared" ca="1" si="40"/>
        <v>0</v>
      </c>
      <c r="AB779" s="314" t="str">
        <f t="shared" si="42"/>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1"/>
        <v/>
      </c>
      <c r="T780" s="155" t="str">
        <f ca="1">IF(B780="","",IF(ISERROR(MATCH($J780,SorP!$B$1:$B$6226,0)),"",INDIRECT("'SorP'!$A$"&amp;MATCH($S780&amp;$J780,SorP!C:C,0))))</f>
        <v/>
      </c>
      <c r="U780" s="168"/>
      <c r="V780" s="169" t="e">
        <f>IF(C780="",NA(),MATCH($B780&amp;$C780,'Smelter Look-up'!$J:$J,0))</f>
        <v>#N/A</v>
      </c>
      <c r="X780" s="170">
        <f t="shared" ca="1" si="40"/>
        <v>0</v>
      </c>
      <c r="AB780" s="314" t="str">
        <f t="shared" si="42"/>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1"/>
        <v/>
      </c>
      <c r="T781" s="155" t="str">
        <f ca="1">IF(B781="","",IF(ISERROR(MATCH($J781,SorP!$B$1:$B$6226,0)),"",INDIRECT("'SorP'!$A$"&amp;MATCH($S781&amp;$J781,SorP!C:C,0))))</f>
        <v/>
      </c>
      <c r="U781" s="168"/>
      <c r="V781" s="169" t="e">
        <f>IF(C781="",NA(),MATCH($B781&amp;$C781,'Smelter Look-up'!$J:$J,0))</f>
        <v>#N/A</v>
      </c>
      <c r="X781" s="170">
        <f t="shared" ca="1" si="40"/>
        <v>0</v>
      </c>
      <c r="AB781" s="314" t="str">
        <f t="shared" si="42"/>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1"/>
        <v/>
      </c>
      <c r="T782" s="155" t="str">
        <f ca="1">IF(B782="","",IF(ISERROR(MATCH($J782,SorP!$B$1:$B$6226,0)),"",INDIRECT("'SorP'!$A$"&amp;MATCH($S782&amp;$J782,SorP!C:C,0))))</f>
        <v/>
      </c>
      <c r="U782" s="168"/>
      <c r="V782" s="169" t="e">
        <f>IF(C782="",NA(),MATCH($B782&amp;$C782,'Smelter Look-up'!$J:$J,0))</f>
        <v>#N/A</v>
      </c>
      <c r="X782" s="170">
        <f t="shared" ca="1" si="40"/>
        <v>0</v>
      </c>
      <c r="AB782" s="314" t="str">
        <f t="shared" si="42"/>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1"/>
        <v/>
      </c>
      <c r="T783" s="155" t="str">
        <f ca="1">IF(B783="","",IF(ISERROR(MATCH($J783,SorP!$B$1:$B$6226,0)),"",INDIRECT("'SorP'!$A$"&amp;MATCH($S783&amp;$J783,SorP!C:C,0))))</f>
        <v/>
      </c>
      <c r="U783" s="168"/>
      <c r="V783" s="169" t="e">
        <f>IF(C783="",NA(),MATCH($B783&amp;$C783,'Smelter Look-up'!$J:$J,0))</f>
        <v>#N/A</v>
      </c>
      <c r="X783" s="170">
        <f t="shared" ca="1" si="40"/>
        <v>0</v>
      </c>
      <c r="AB783" s="314" t="str">
        <f t="shared" si="42"/>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1"/>
        <v/>
      </c>
      <c r="T784" s="155" t="str">
        <f ca="1">IF(B784="","",IF(ISERROR(MATCH($J784,SorP!$B$1:$B$6226,0)),"",INDIRECT("'SorP'!$A$"&amp;MATCH($S784&amp;$J784,SorP!C:C,0))))</f>
        <v/>
      </c>
      <c r="U784" s="168"/>
      <c r="V784" s="169" t="e">
        <f>IF(C784="",NA(),MATCH($B784&amp;$C784,'Smelter Look-up'!$J:$J,0))</f>
        <v>#N/A</v>
      </c>
      <c r="X784" s="170">
        <f t="shared" ca="1" si="40"/>
        <v>0</v>
      </c>
      <c r="AB784" s="314" t="str">
        <f t="shared" si="42"/>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1"/>
        <v/>
      </c>
      <c r="T785" s="155" t="str">
        <f ca="1">IF(B785="","",IF(ISERROR(MATCH($J785,SorP!$B$1:$B$6226,0)),"",INDIRECT("'SorP'!$A$"&amp;MATCH($S785&amp;$J785,SorP!C:C,0))))</f>
        <v/>
      </c>
      <c r="U785" s="168"/>
      <c r="V785" s="169" t="e">
        <f>IF(C785="",NA(),MATCH($B785&amp;$C785,'Smelter Look-up'!$J:$J,0))</f>
        <v>#N/A</v>
      </c>
      <c r="X785" s="170">
        <f t="shared" ca="1" si="40"/>
        <v>0</v>
      </c>
      <c r="AB785" s="314" t="str">
        <f t="shared" si="42"/>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1"/>
        <v/>
      </c>
      <c r="T786" s="155" t="str">
        <f ca="1">IF(B786="","",IF(ISERROR(MATCH($J786,SorP!$B$1:$B$6226,0)),"",INDIRECT("'SorP'!$A$"&amp;MATCH($S786&amp;$J786,SorP!C:C,0))))</f>
        <v/>
      </c>
      <c r="U786" s="168"/>
      <c r="V786" s="169" t="e">
        <f>IF(C786="",NA(),MATCH($B786&amp;$C786,'Smelter Look-up'!$J:$J,0))</f>
        <v>#N/A</v>
      </c>
      <c r="X786" s="170">
        <f t="shared" ca="1" si="40"/>
        <v>0</v>
      </c>
      <c r="AB786" s="314" t="str">
        <f t="shared" si="42"/>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1"/>
        <v/>
      </c>
      <c r="T787" s="155" t="str">
        <f ca="1">IF(B787="","",IF(ISERROR(MATCH($J787,SorP!$B$1:$B$6226,0)),"",INDIRECT("'SorP'!$A$"&amp;MATCH($S787&amp;$J787,SorP!C:C,0))))</f>
        <v/>
      </c>
      <c r="U787" s="168"/>
      <c r="V787" s="169" t="e">
        <f>IF(C787="",NA(),MATCH($B787&amp;$C787,'Smelter Look-up'!$J:$J,0))</f>
        <v>#N/A</v>
      </c>
      <c r="X787" s="170">
        <f t="shared" ca="1" si="40"/>
        <v>0</v>
      </c>
      <c r="AB787" s="314" t="str">
        <f t="shared" si="42"/>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1"/>
        <v/>
      </c>
      <c r="T788" s="155" t="str">
        <f ca="1">IF(B788="","",IF(ISERROR(MATCH($J788,SorP!$B$1:$B$6226,0)),"",INDIRECT("'SorP'!$A$"&amp;MATCH($S788&amp;$J788,SorP!C:C,0))))</f>
        <v/>
      </c>
      <c r="U788" s="168"/>
      <c r="V788" s="169" t="e">
        <f>IF(C788="",NA(),MATCH($B788&amp;$C788,'Smelter Look-up'!$J:$J,0))</f>
        <v>#N/A</v>
      </c>
      <c r="X788" s="170">
        <f t="shared" ca="1" si="40"/>
        <v>0</v>
      </c>
      <c r="AB788" s="314" t="str">
        <f t="shared" si="42"/>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1"/>
        <v/>
      </c>
      <c r="T789" s="155" t="str">
        <f ca="1">IF(B789="","",IF(ISERROR(MATCH($J789,SorP!$B$1:$B$6226,0)),"",INDIRECT("'SorP'!$A$"&amp;MATCH($S789&amp;$J789,SorP!C:C,0))))</f>
        <v/>
      </c>
      <c r="U789" s="168"/>
      <c r="V789" s="169" t="e">
        <f>IF(C789="",NA(),MATCH($B789&amp;$C789,'Smelter Look-up'!$J:$J,0))</f>
        <v>#N/A</v>
      </c>
      <c r="X789" s="170">
        <f t="shared" ca="1" si="40"/>
        <v>0</v>
      </c>
      <c r="AB789" s="314" t="str">
        <f t="shared" si="42"/>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1"/>
        <v/>
      </c>
      <c r="T790" s="155" t="str">
        <f ca="1">IF(B790="","",IF(ISERROR(MATCH($J790,SorP!$B$1:$B$6226,0)),"",INDIRECT("'SorP'!$A$"&amp;MATCH($S790&amp;$J790,SorP!C:C,0))))</f>
        <v/>
      </c>
      <c r="U790" s="168"/>
      <c r="V790" s="169" t="e">
        <f>IF(C790="",NA(),MATCH($B790&amp;$C790,'Smelter Look-up'!$J:$J,0))</f>
        <v>#N/A</v>
      </c>
      <c r="X790" s="170">
        <f t="shared" ca="1" si="40"/>
        <v>0</v>
      </c>
      <c r="AB790" s="314" t="str">
        <f t="shared" si="42"/>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1"/>
        <v/>
      </c>
      <c r="T791" s="155" t="str">
        <f ca="1">IF(B791="","",IF(ISERROR(MATCH($J791,SorP!$B$1:$B$6226,0)),"",INDIRECT("'SorP'!$A$"&amp;MATCH($S791&amp;$J791,SorP!C:C,0))))</f>
        <v/>
      </c>
      <c r="U791" s="168"/>
      <c r="V791" s="169" t="e">
        <f>IF(C791="",NA(),MATCH($B791&amp;$C791,'Smelter Look-up'!$J:$J,0))</f>
        <v>#N/A</v>
      </c>
      <c r="X791" s="170">
        <f t="shared" ca="1" si="40"/>
        <v>0</v>
      </c>
      <c r="AB791" s="314" t="str">
        <f t="shared" si="42"/>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1"/>
        <v/>
      </c>
      <c r="T792" s="155" t="str">
        <f ca="1">IF(B792="","",IF(ISERROR(MATCH($J792,SorP!$B$1:$B$6226,0)),"",INDIRECT("'SorP'!$A$"&amp;MATCH($S792&amp;$J792,SorP!C:C,0))))</f>
        <v/>
      </c>
      <c r="U792" s="168"/>
      <c r="V792" s="169" t="e">
        <f>IF(C792="",NA(),MATCH($B792&amp;$C792,'Smelter Look-up'!$J:$J,0))</f>
        <v>#N/A</v>
      </c>
      <c r="X792" s="170">
        <f t="shared" ca="1" si="40"/>
        <v>0</v>
      </c>
      <c r="AB792" s="314" t="str">
        <f t="shared" si="42"/>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1"/>
        <v/>
      </c>
      <c r="T793" s="155" t="str">
        <f ca="1">IF(B793="","",IF(ISERROR(MATCH($J793,SorP!$B$1:$B$6226,0)),"",INDIRECT("'SorP'!$A$"&amp;MATCH($S793&amp;$J793,SorP!C:C,0))))</f>
        <v/>
      </c>
      <c r="U793" s="168"/>
      <c r="V793" s="169" t="e">
        <f>IF(C793="",NA(),MATCH($B793&amp;$C793,'Smelter Look-up'!$J:$J,0))</f>
        <v>#N/A</v>
      </c>
      <c r="X793" s="170">
        <f t="shared" ca="1" si="40"/>
        <v>0</v>
      </c>
      <c r="AB793" s="314" t="str">
        <f t="shared" si="42"/>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1"/>
        <v/>
      </c>
      <c r="T794" s="155" t="str">
        <f ca="1">IF(B794="","",IF(ISERROR(MATCH($J794,SorP!$B$1:$B$6226,0)),"",INDIRECT("'SorP'!$A$"&amp;MATCH($S794&amp;$J794,SorP!C:C,0))))</f>
        <v/>
      </c>
      <c r="U794" s="168"/>
      <c r="V794" s="169" t="e">
        <f>IF(C794="",NA(),MATCH($B794&amp;$C794,'Smelter Look-up'!$J:$J,0))</f>
        <v>#N/A</v>
      </c>
      <c r="X794" s="170">
        <f t="shared" ca="1" si="40"/>
        <v>0</v>
      </c>
      <c r="AB794" s="314" t="str">
        <f t="shared" si="42"/>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1"/>
        <v/>
      </c>
      <c r="T795" s="155" t="str">
        <f ca="1">IF(B795="","",IF(ISERROR(MATCH($J795,SorP!$B$1:$B$6226,0)),"",INDIRECT("'SorP'!$A$"&amp;MATCH($S795&amp;$J795,SorP!C:C,0))))</f>
        <v/>
      </c>
      <c r="U795" s="168"/>
      <c r="V795" s="169" t="e">
        <f>IF(C795="",NA(),MATCH($B795&amp;$C795,'Smelter Look-up'!$J:$J,0))</f>
        <v>#N/A</v>
      </c>
      <c r="X795" s="170">
        <f t="shared" ca="1" si="40"/>
        <v>0</v>
      </c>
      <c r="AB795" s="314" t="str">
        <f t="shared" si="42"/>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1"/>
        <v/>
      </c>
      <c r="T796" s="155" t="str">
        <f ca="1">IF(B796="","",IF(ISERROR(MATCH($J796,SorP!$B$1:$B$6226,0)),"",INDIRECT("'SorP'!$A$"&amp;MATCH($S796&amp;$J796,SorP!C:C,0))))</f>
        <v/>
      </c>
      <c r="U796" s="168"/>
      <c r="V796" s="169" t="e">
        <f>IF(C796="",NA(),MATCH($B796&amp;$C796,'Smelter Look-up'!$J:$J,0))</f>
        <v>#N/A</v>
      </c>
      <c r="X796" s="170">
        <f t="shared" ca="1" si="40"/>
        <v>0</v>
      </c>
      <c r="AB796" s="314" t="str">
        <f t="shared" si="42"/>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1"/>
        <v/>
      </c>
      <c r="T797" s="155" t="str">
        <f ca="1">IF(B797="","",IF(ISERROR(MATCH($J797,SorP!$B$1:$B$6226,0)),"",INDIRECT("'SorP'!$A$"&amp;MATCH($S797&amp;$J797,SorP!C:C,0))))</f>
        <v/>
      </c>
      <c r="U797" s="168"/>
      <c r="V797" s="169" t="e">
        <f>IF(C797="",NA(),MATCH($B797&amp;$C797,'Smelter Look-up'!$J:$J,0))</f>
        <v>#N/A</v>
      </c>
      <c r="X797" s="170">
        <f t="shared" ca="1" si="40"/>
        <v>0</v>
      </c>
      <c r="AB797" s="314" t="str">
        <f t="shared" si="42"/>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1"/>
        <v/>
      </c>
      <c r="T798" s="155" t="str">
        <f ca="1">IF(B798="","",IF(ISERROR(MATCH($J798,SorP!$B$1:$B$6226,0)),"",INDIRECT("'SorP'!$A$"&amp;MATCH($S798&amp;$J798,SorP!C:C,0))))</f>
        <v/>
      </c>
      <c r="U798" s="168"/>
      <c r="V798" s="169" t="e">
        <f>IF(C798="",NA(),MATCH($B798&amp;$C798,'Smelter Look-up'!$J:$J,0))</f>
        <v>#N/A</v>
      </c>
      <c r="X798" s="170">
        <f t="shared" ca="1" si="40"/>
        <v>0</v>
      </c>
      <c r="AB798" s="314" t="str">
        <f t="shared" si="42"/>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1"/>
        <v/>
      </c>
      <c r="T799" s="155" t="str">
        <f ca="1">IF(B799="","",IF(ISERROR(MATCH($J799,SorP!$B$1:$B$6226,0)),"",INDIRECT("'SorP'!$A$"&amp;MATCH($S799&amp;$J799,SorP!C:C,0))))</f>
        <v/>
      </c>
      <c r="U799" s="168"/>
      <c r="V799" s="169" t="e">
        <f>IF(C799="",NA(),MATCH($B799&amp;$C799,'Smelter Look-up'!$J:$J,0))</f>
        <v>#N/A</v>
      </c>
      <c r="X799" s="170">
        <f t="shared" ca="1" si="40"/>
        <v>0</v>
      </c>
      <c r="AB799" s="314" t="str">
        <f t="shared" si="42"/>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1"/>
        <v/>
      </c>
      <c r="T800" s="155" t="str">
        <f ca="1">IF(B800="","",IF(ISERROR(MATCH($J800,SorP!$B$1:$B$6226,0)),"",INDIRECT("'SorP'!$A$"&amp;MATCH($S800&amp;$J800,SorP!C:C,0))))</f>
        <v/>
      </c>
      <c r="U800" s="168"/>
      <c r="V800" s="169" t="e">
        <f>IF(C800="",NA(),MATCH($B800&amp;$C800,'Smelter Look-up'!$J:$J,0))</f>
        <v>#N/A</v>
      </c>
      <c r="X800" s="170">
        <f t="shared" ca="1" si="40"/>
        <v>0</v>
      </c>
      <c r="AB800" s="314" t="str">
        <f t="shared" si="42"/>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1"/>
        <v/>
      </c>
      <c r="T801" s="155" t="str">
        <f ca="1">IF(B801="","",IF(ISERROR(MATCH($J801,SorP!$B$1:$B$6226,0)),"",INDIRECT("'SorP'!$A$"&amp;MATCH($S801&amp;$J801,SorP!C:C,0))))</f>
        <v/>
      </c>
      <c r="U801" s="168"/>
      <c r="V801" s="169" t="e">
        <f>IF(C801="",NA(),MATCH($B801&amp;$C801,'Smelter Look-up'!$J:$J,0))</f>
        <v>#N/A</v>
      </c>
      <c r="X801" s="170">
        <f t="shared" ca="1" si="40"/>
        <v>0</v>
      </c>
      <c r="AB801" s="314" t="str">
        <f t="shared" si="42"/>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1"/>
        <v/>
      </c>
      <c r="T802" s="155" t="str">
        <f ca="1">IF(B802="","",IF(ISERROR(MATCH($J802,SorP!$B$1:$B$6226,0)),"",INDIRECT("'SorP'!$A$"&amp;MATCH($S802&amp;$J802,SorP!C:C,0))))</f>
        <v/>
      </c>
      <c r="U802" s="168"/>
      <c r="V802" s="169" t="e">
        <f>IF(C802="",NA(),MATCH($B802&amp;$C802,'Smelter Look-up'!$J:$J,0))</f>
        <v>#N/A</v>
      </c>
      <c r="X802" s="170">
        <f t="shared" ca="1" si="40"/>
        <v>0</v>
      </c>
      <c r="AB802" s="314" t="str">
        <f t="shared" si="42"/>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1"/>
        <v/>
      </c>
      <c r="T803" s="155" t="str">
        <f ca="1">IF(B803="","",IF(ISERROR(MATCH($J803,SorP!$B$1:$B$6226,0)),"",INDIRECT("'SorP'!$A$"&amp;MATCH($S803&amp;$J803,SorP!C:C,0))))</f>
        <v/>
      </c>
      <c r="U803" s="168"/>
      <c r="V803" s="169" t="e">
        <f>IF(C803="",NA(),MATCH($B803&amp;$C803,'Smelter Look-up'!$J:$J,0))</f>
        <v>#N/A</v>
      </c>
      <c r="X803" s="170">
        <f t="shared" ca="1" si="40"/>
        <v>0</v>
      </c>
      <c r="AB803" s="314" t="str">
        <f t="shared" si="42"/>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1"/>
        <v/>
      </c>
      <c r="T804" s="155" t="str">
        <f ca="1">IF(B804="","",IF(ISERROR(MATCH($J804,SorP!$B$1:$B$6226,0)),"",INDIRECT("'SorP'!$A$"&amp;MATCH($S804&amp;$J804,SorP!C:C,0))))</f>
        <v/>
      </c>
      <c r="U804" s="168"/>
      <c r="V804" s="169" t="e">
        <f>IF(C804="",NA(),MATCH($B804&amp;$C804,'Smelter Look-up'!$J:$J,0))</f>
        <v>#N/A</v>
      </c>
      <c r="X804" s="170">
        <f t="shared" ca="1" si="40"/>
        <v>0</v>
      </c>
      <c r="AB804" s="314" t="str">
        <f t="shared" si="42"/>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1"/>
        <v/>
      </c>
      <c r="T805" s="155" t="str">
        <f ca="1">IF(B805="","",IF(ISERROR(MATCH($J805,SorP!$B$1:$B$6226,0)),"",INDIRECT("'SorP'!$A$"&amp;MATCH($S805&amp;$J805,SorP!C:C,0))))</f>
        <v/>
      </c>
      <c r="U805" s="168"/>
      <c r="V805" s="169" t="e">
        <f>IF(C805="",NA(),MATCH($B805&amp;$C805,'Smelter Look-up'!$J:$J,0))</f>
        <v>#N/A</v>
      </c>
      <c r="X805" s="170">
        <f t="shared" ca="1" si="40"/>
        <v>0</v>
      </c>
      <c r="AB805" s="314" t="str">
        <f t="shared" si="42"/>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1"/>
        <v/>
      </c>
      <c r="T806" s="155" t="str">
        <f ca="1">IF(B806="","",IF(ISERROR(MATCH($J806,SorP!$B$1:$B$6226,0)),"",INDIRECT("'SorP'!$A$"&amp;MATCH($S806&amp;$J806,SorP!C:C,0))))</f>
        <v/>
      </c>
      <c r="U806" s="168"/>
      <c r="V806" s="169" t="e">
        <f>IF(C806="",NA(),MATCH($B806&amp;$C806,'Smelter Look-up'!$J:$J,0))</f>
        <v>#N/A</v>
      </c>
      <c r="X806" s="170">
        <f t="shared" ca="1" si="40"/>
        <v>0</v>
      </c>
      <c r="AB806" s="314" t="str">
        <f t="shared" si="42"/>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1"/>
        <v/>
      </c>
      <c r="T807" s="155" t="str">
        <f ca="1">IF(B807="","",IF(ISERROR(MATCH($J807,SorP!$B$1:$B$6226,0)),"",INDIRECT("'SorP'!$A$"&amp;MATCH($S807&amp;$J807,SorP!C:C,0))))</f>
        <v/>
      </c>
      <c r="U807" s="168"/>
      <c r="V807" s="169" t="e">
        <f>IF(C807="",NA(),MATCH($B807&amp;$C807,'Smelter Look-up'!$J:$J,0))</f>
        <v>#N/A</v>
      </c>
      <c r="X807" s="170">
        <f t="shared" ca="1" si="40"/>
        <v>0</v>
      </c>
      <c r="AB807" s="314" t="str">
        <f t="shared" si="42"/>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1"/>
        <v/>
      </c>
      <c r="T808" s="155" t="str">
        <f ca="1">IF(B808="","",IF(ISERROR(MATCH($J808,SorP!$B$1:$B$6226,0)),"",INDIRECT("'SorP'!$A$"&amp;MATCH($S808&amp;$J808,SorP!C:C,0))))</f>
        <v/>
      </c>
      <c r="U808" s="168"/>
      <c r="V808" s="169" t="e">
        <f>IF(C808="",NA(),MATCH($B808&amp;$C808,'Smelter Look-up'!$J:$J,0))</f>
        <v>#N/A</v>
      </c>
      <c r="X808" s="170">
        <f t="shared" ca="1" si="40"/>
        <v>0</v>
      </c>
      <c r="AB808" s="314" t="str">
        <f t="shared" si="42"/>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1"/>
        <v/>
      </c>
      <c r="T809" s="155" t="str">
        <f ca="1">IF(B809="","",IF(ISERROR(MATCH($J809,SorP!$B$1:$B$6226,0)),"",INDIRECT("'SorP'!$A$"&amp;MATCH($S809&amp;$J809,SorP!C:C,0))))</f>
        <v/>
      </c>
      <c r="U809" s="168"/>
      <c r="V809" s="169" t="e">
        <f>IF(C809="",NA(),MATCH($B809&amp;$C809,'Smelter Look-up'!$J:$J,0))</f>
        <v>#N/A</v>
      </c>
      <c r="X809" s="170">
        <f t="shared" ca="1" si="40"/>
        <v>0</v>
      </c>
      <c r="AB809" s="314" t="str">
        <f t="shared" si="42"/>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1"/>
        <v/>
      </c>
      <c r="T810" s="155" t="str">
        <f ca="1">IF(B810="","",IF(ISERROR(MATCH($J810,SorP!$B$1:$B$6226,0)),"",INDIRECT("'SorP'!$A$"&amp;MATCH($S810&amp;$J810,SorP!C:C,0))))</f>
        <v/>
      </c>
      <c r="U810" s="168"/>
      <c r="V810" s="169" t="e">
        <f>IF(C810="",NA(),MATCH($B810&amp;$C810,'Smelter Look-up'!$J:$J,0))</f>
        <v>#N/A</v>
      </c>
      <c r="X810" s="170">
        <f t="shared" ca="1" si="40"/>
        <v>0</v>
      </c>
      <c r="AB810" s="314" t="str">
        <f t="shared" si="42"/>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1"/>
        <v/>
      </c>
      <c r="T811" s="155" t="str">
        <f ca="1">IF(B811="","",IF(ISERROR(MATCH($J811,SorP!$B$1:$B$6226,0)),"",INDIRECT("'SorP'!$A$"&amp;MATCH($S811&amp;$J811,SorP!C:C,0))))</f>
        <v/>
      </c>
      <c r="U811" s="168"/>
      <c r="V811" s="169" t="e">
        <f>IF(C811="",NA(),MATCH($B811&amp;$C811,'Smelter Look-up'!$J:$J,0))</f>
        <v>#N/A</v>
      </c>
      <c r="X811" s="170">
        <f t="shared" ca="1" si="40"/>
        <v>0</v>
      </c>
      <c r="AB811" s="314" t="str">
        <f t="shared" si="42"/>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1"/>
        <v/>
      </c>
      <c r="T812" s="155" t="str">
        <f ca="1">IF(B812="","",IF(ISERROR(MATCH($J812,SorP!$B$1:$B$6226,0)),"",INDIRECT("'SorP'!$A$"&amp;MATCH($S812&amp;$J812,SorP!C:C,0))))</f>
        <v/>
      </c>
      <c r="U812" s="168"/>
      <c r="V812" s="169" t="e">
        <f>IF(C812="",NA(),MATCH($B812&amp;$C812,'Smelter Look-up'!$J:$J,0))</f>
        <v>#N/A</v>
      </c>
      <c r="X812" s="170">
        <f t="shared" ca="1" si="40"/>
        <v>0</v>
      </c>
      <c r="AB812" s="314" t="str">
        <f t="shared" si="42"/>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1"/>
        <v/>
      </c>
      <c r="T813" s="155" t="str">
        <f ca="1">IF(B813="","",IF(ISERROR(MATCH($J813,SorP!$B$1:$B$6226,0)),"",INDIRECT("'SorP'!$A$"&amp;MATCH($S813&amp;$J813,SorP!C:C,0))))</f>
        <v/>
      </c>
      <c r="U813" s="168"/>
      <c r="V813" s="169" t="e">
        <f>IF(C813="",NA(),MATCH($B813&amp;$C813,'Smelter Look-up'!$J:$J,0))</f>
        <v>#N/A</v>
      </c>
      <c r="X813" s="170">
        <f t="shared" ca="1" si="40"/>
        <v>0</v>
      </c>
      <c r="AB813" s="314" t="str">
        <f t="shared" si="42"/>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1"/>
        <v/>
      </c>
      <c r="T814" s="155" t="str">
        <f ca="1">IF(B814="","",IF(ISERROR(MATCH($J814,SorP!$B$1:$B$6226,0)),"",INDIRECT("'SorP'!$A$"&amp;MATCH($S814&amp;$J814,SorP!C:C,0))))</f>
        <v/>
      </c>
      <c r="U814" s="168"/>
      <c r="V814" s="169" t="e">
        <f>IF(C814="",NA(),MATCH($B814&amp;$C814,'Smelter Look-up'!$J:$J,0))</f>
        <v>#N/A</v>
      </c>
      <c r="X814" s="170">
        <f t="shared" ca="1" si="40"/>
        <v>0</v>
      </c>
      <c r="AB814" s="314" t="str">
        <f t="shared" si="42"/>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1"/>
        <v/>
      </c>
      <c r="T815" s="155" t="str">
        <f ca="1">IF(B815="","",IF(ISERROR(MATCH($J815,SorP!$B$1:$B$6226,0)),"",INDIRECT("'SorP'!$A$"&amp;MATCH($S815&amp;$J815,SorP!C:C,0))))</f>
        <v/>
      </c>
      <c r="U815" s="168"/>
      <c r="V815" s="169" t="e">
        <f>IF(C815="",NA(),MATCH($B815&amp;$C815,'Smelter Look-up'!$J:$J,0))</f>
        <v>#N/A</v>
      </c>
      <c r="X815" s="170">
        <f t="shared" ca="1" si="40"/>
        <v>0</v>
      </c>
      <c r="AB815" s="314" t="str">
        <f t="shared" si="42"/>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1"/>
        <v/>
      </c>
      <c r="T816" s="155" t="str">
        <f ca="1">IF(B816="","",IF(ISERROR(MATCH($J816,SorP!$B$1:$B$6226,0)),"",INDIRECT("'SorP'!$A$"&amp;MATCH($S816&amp;$J816,SorP!C:C,0))))</f>
        <v/>
      </c>
      <c r="U816" s="168"/>
      <c r="V816" s="169" t="e">
        <f>IF(C816="",NA(),MATCH($B816&amp;$C816,'Smelter Look-up'!$J:$J,0))</f>
        <v>#N/A</v>
      </c>
      <c r="X816" s="170">
        <f t="shared" ca="1" si="40"/>
        <v>0</v>
      </c>
      <c r="AB816" s="314" t="str">
        <f t="shared" si="42"/>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1"/>
        <v/>
      </c>
      <c r="T817" s="155" t="str">
        <f ca="1">IF(B817="","",IF(ISERROR(MATCH($J817,SorP!$B$1:$B$6226,0)),"",INDIRECT("'SorP'!$A$"&amp;MATCH($S817&amp;$J817,SorP!C:C,0))))</f>
        <v/>
      </c>
      <c r="U817" s="168"/>
      <c r="V817" s="169" t="e">
        <f>IF(C817="",NA(),MATCH($B817&amp;$C817,'Smelter Look-up'!$J:$J,0))</f>
        <v>#N/A</v>
      </c>
      <c r="X817" s="170">
        <f t="shared" ca="1" si="40"/>
        <v>0</v>
      </c>
      <c r="AB817" s="314" t="str">
        <f t="shared" si="42"/>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1"/>
        <v/>
      </c>
      <c r="T818" s="155" t="str">
        <f ca="1">IF(B818="","",IF(ISERROR(MATCH($J818,SorP!$B$1:$B$6226,0)),"",INDIRECT("'SorP'!$A$"&amp;MATCH($S818&amp;$J818,SorP!C:C,0))))</f>
        <v/>
      </c>
      <c r="U818" s="168"/>
      <c r="V818" s="169" t="e">
        <f>IF(C818="",NA(),MATCH($B818&amp;$C818,'Smelter Look-up'!$J:$J,0))</f>
        <v>#N/A</v>
      </c>
      <c r="X818" s="170">
        <f t="shared" ca="1" si="40"/>
        <v>0</v>
      </c>
      <c r="AB818" s="314" t="str">
        <f t="shared" si="42"/>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1"/>
        <v/>
      </c>
      <c r="T819" s="155" t="str">
        <f ca="1">IF(B819="","",IF(ISERROR(MATCH($J819,SorP!$B$1:$B$6226,0)),"",INDIRECT("'SorP'!$A$"&amp;MATCH($S819&amp;$J819,SorP!C:C,0))))</f>
        <v/>
      </c>
      <c r="U819" s="168"/>
      <c r="V819" s="169" t="e">
        <f>IF(C819="",NA(),MATCH($B819&amp;$C819,'Smelter Look-up'!$J:$J,0))</f>
        <v>#N/A</v>
      </c>
      <c r="X819" s="170">
        <f t="shared" ca="1" si="40"/>
        <v>0</v>
      </c>
      <c r="AB819" s="314" t="str">
        <f t="shared" si="42"/>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1"/>
        <v/>
      </c>
      <c r="T820" s="155" t="str">
        <f ca="1">IF(B820="","",IF(ISERROR(MATCH($J820,SorP!$B$1:$B$6226,0)),"",INDIRECT("'SorP'!$A$"&amp;MATCH($S820&amp;$J820,SorP!C:C,0))))</f>
        <v/>
      </c>
      <c r="U820" s="168"/>
      <c r="V820" s="169" t="e">
        <f>IF(C820="",NA(),MATCH($B820&amp;$C820,'Smelter Look-up'!$J:$J,0))</f>
        <v>#N/A</v>
      </c>
      <c r="X820" s="170">
        <f t="shared" ca="1" si="40"/>
        <v>0</v>
      </c>
      <c r="AB820" s="314" t="str">
        <f t="shared" si="42"/>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1"/>
        <v/>
      </c>
      <c r="T821" s="155" t="str">
        <f ca="1">IF(B821="","",IF(ISERROR(MATCH($J821,SorP!$B$1:$B$6226,0)),"",INDIRECT("'SorP'!$A$"&amp;MATCH($S821&amp;$J821,SorP!C:C,0))))</f>
        <v/>
      </c>
      <c r="U821" s="168"/>
      <c r="V821" s="169" t="e">
        <f>IF(C821="",NA(),MATCH($B821&amp;$C821,'Smelter Look-up'!$J:$J,0))</f>
        <v>#N/A</v>
      </c>
      <c r="X821" s="170">
        <f t="shared" ca="1" si="40"/>
        <v>0</v>
      </c>
      <c r="AB821" s="314" t="str">
        <f t="shared" si="42"/>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1"/>
        <v/>
      </c>
      <c r="T822" s="155" t="str">
        <f ca="1">IF(B822="","",IF(ISERROR(MATCH($J822,SorP!$B$1:$B$6226,0)),"",INDIRECT("'SorP'!$A$"&amp;MATCH($S822&amp;$J822,SorP!C:C,0))))</f>
        <v/>
      </c>
      <c r="U822" s="168"/>
      <c r="V822" s="169" t="e">
        <f>IF(C822="",NA(),MATCH($B822&amp;$C822,'Smelter Look-up'!$J:$J,0))</f>
        <v>#N/A</v>
      </c>
      <c r="X822" s="170">
        <f t="shared" ca="1" si="40"/>
        <v>0</v>
      </c>
      <c r="AB822" s="314" t="str">
        <f t="shared" si="42"/>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1"/>
        <v/>
      </c>
      <c r="T823" s="155" t="str">
        <f ca="1">IF(B823="","",IF(ISERROR(MATCH($J823,SorP!$B$1:$B$6226,0)),"",INDIRECT("'SorP'!$A$"&amp;MATCH($S823&amp;$J823,SorP!C:C,0))))</f>
        <v/>
      </c>
      <c r="U823" s="168"/>
      <c r="V823" s="169" t="e">
        <f>IF(C823="",NA(),MATCH($B823&amp;$C823,'Smelter Look-up'!$J:$J,0))</f>
        <v>#N/A</v>
      </c>
      <c r="X823" s="170">
        <f t="shared" ca="1" si="40"/>
        <v>0</v>
      </c>
      <c r="AB823" s="314" t="str">
        <f t="shared" si="42"/>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1"/>
        <v/>
      </c>
      <c r="T824" s="155" t="str">
        <f ca="1">IF(B824="","",IF(ISERROR(MATCH($J824,SorP!$B$1:$B$6226,0)),"",INDIRECT("'SorP'!$A$"&amp;MATCH($S824&amp;$J824,SorP!C:C,0))))</f>
        <v/>
      </c>
      <c r="U824" s="168"/>
      <c r="V824" s="169" t="e">
        <f>IF(C824="",NA(),MATCH($B824&amp;$C824,'Smelter Look-up'!$J:$J,0))</f>
        <v>#N/A</v>
      </c>
      <c r="X824" s="170">
        <f t="shared" ca="1" si="40"/>
        <v>0</v>
      </c>
      <c r="AB824" s="314" t="str">
        <f t="shared" si="42"/>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1"/>
        <v/>
      </c>
      <c r="T825" s="155" t="str">
        <f ca="1">IF(B825="","",IF(ISERROR(MATCH($J825,SorP!$B$1:$B$6226,0)),"",INDIRECT("'SorP'!$A$"&amp;MATCH($S825&amp;$J825,SorP!C:C,0))))</f>
        <v/>
      </c>
      <c r="U825" s="168"/>
      <c r="V825" s="169" t="e">
        <f>IF(C825="",NA(),MATCH($B825&amp;$C825,'Smelter Look-up'!$J:$J,0))</f>
        <v>#N/A</v>
      </c>
      <c r="X825" s="170">
        <f t="shared" ca="1" si="40"/>
        <v>0</v>
      </c>
      <c r="AB825" s="314" t="str">
        <f t="shared" si="42"/>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1"/>
        <v/>
      </c>
      <c r="T826" s="155" t="str">
        <f ca="1">IF(B826="","",IF(ISERROR(MATCH($J826,SorP!$B$1:$B$6226,0)),"",INDIRECT("'SorP'!$A$"&amp;MATCH($S826&amp;$J826,SorP!C:C,0))))</f>
        <v/>
      </c>
      <c r="U826" s="168"/>
      <c r="V826" s="169" t="e">
        <f>IF(C826="",NA(),MATCH($B826&amp;$C826,'Smelter Look-up'!$J:$J,0))</f>
        <v>#N/A</v>
      </c>
      <c r="X826" s="170">
        <f t="shared" ca="1" si="40"/>
        <v>0</v>
      </c>
      <c r="AB826" s="314" t="str">
        <f t="shared" si="42"/>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1"/>
        <v/>
      </c>
      <c r="T827" s="155" t="str">
        <f ca="1">IF(B827="","",IF(ISERROR(MATCH($J827,SorP!$B$1:$B$6226,0)),"",INDIRECT("'SorP'!$A$"&amp;MATCH($S827&amp;$J827,SorP!C:C,0))))</f>
        <v/>
      </c>
      <c r="U827" s="168"/>
      <c r="V827" s="169" t="e">
        <f>IF(C827="",NA(),MATCH($B827&amp;$C827,'Smelter Look-up'!$J:$J,0))</f>
        <v>#N/A</v>
      </c>
      <c r="X827" s="170">
        <f t="shared" ca="1" si="40"/>
        <v>0</v>
      </c>
      <c r="AB827" s="314" t="str">
        <f t="shared" si="42"/>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1"/>
        <v/>
      </c>
      <c r="T828" s="155" t="str">
        <f ca="1">IF(B828="","",IF(ISERROR(MATCH($J828,SorP!$B$1:$B$6226,0)),"",INDIRECT("'SorP'!$A$"&amp;MATCH($S828&amp;$J828,SorP!C:C,0))))</f>
        <v/>
      </c>
      <c r="U828" s="168"/>
      <c r="V828" s="169" t="e">
        <f>IF(C828="",NA(),MATCH($B828&amp;$C828,'Smelter Look-up'!$J:$J,0))</f>
        <v>#N/A</v>
      </c>
      <c r="X828" s="170">
        <f t="shared" ca="1" si="40"/>
        <v>0</v>
      </c>
      <c r="AB828" s="314" t="str">
        <f t="shared" si="42"/>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1"/>
        <v/>
      </c>
      <c r="T829" s="155" t="str">
        <f ca="1">IF(B829="","",IF(ISERROR(MATCH($J829,SorP!$B$1:$B$6226,0)),"",INDIRECT("'SorP'!$A$"&amp;MATCH($S829&amp;$J829,SorP!C:C,0))))</f>
        <v/>
      </c>
      <c r="U829" s="168"/>
      <c r="V829" s="169" t="e">
        <f>IF(C829="",NA(),MATCH($B829&amp;$C829,'Smelter Look-up'!$J:$J,0))</f>
        <v>#N/A</v>
      </c>
      <c r="X829" s="170">
        <f t="shared" ca="1" si="40"/>
        <v>0</v>
      </c>
      <c r="AB829" s="314" t="str">
        <f t="shared" si="42"/>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1"/>
        <v/>
      </c>
      <c r="T830" s="155" t="str">
        <f ca="1">IF(B830="","",IF(ISERROR(MATCH($J830,SorP!$B$1:$B$6226,0)),"",INDIRECT("'SorP'!$A$"&amp;MATCH($S830&amp;$J830,SorP!C:C,0))))</f>
        <v/>
      </c>
      <c r="U830" s="168"/>
      <c r="V830" s="169" t="e">
        <f>IF(C830="",NA(),MATCH($B830&amp;$C830,'Smelter Look-up'!$J:$J,0))</f>
        <v>#N/A</v>
      </c>
      <c r="X830" s="170">
        <f t="shared" ca="1" si="40"/>
        <v>0</v>
      </c>
      <c r="AB830" s="314" t="str">
        <f t="shared" si="42"/>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1"/>
        <v/>
      </c>
      <c r="T831" s="155" t="str">
        <f ca="1">IF(B831="","",IF(ISERROR(MATCH($J831,SorP!$B$1:$B$6226,0)),"",INDIRECT("'SorP'!$A$"&amp;MATCH($S831&amp;$J831,SorP!C:C,0))))</f>
        <v/>
      </c>
      <c r="U831" s="168"/>
      <c r="V831" s="169" t="e">
        <f>IF(C831="",NA(),MATCH($B831&amp;$C831,'Smelter Look-up'!$J:$J,0))</f>
        <v>#N/A</v>
      </c>
      <c r="X831" s="170">
        <f t="shared" ref="X831:X894" ca="1" si="43">IF(AND(C831="Smelter not listed",OR(LEN(D831)=0,LEN(E831)=0)),1,0)</f>
        <v>0</v>
      </c>
      <c r="AB831" s="314" t="str">
        <f t="shared" si="42"/>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4">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3"/>
        <v>0</v>
      </c>
      <c r="AB832" s="314" t="str">
        <f t="shared" si="42"/>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4"/>
        <v/>
      </c>
      <c r="T833" s="155" t="str">
        <f ca="1">IF(B833="","",IF(ISERROR(MATCH($J833,SorP!$B$1:$B$6226,0)),"",INDIRECT("'SorP'!$A$"&amp;MATCH($S833&amp;$J833,SorP!C:C,0))))</f>
        <v/>
      </c>
      <c r="U833" s="168"/>
      <c r="V833" s="169" t="e">
        <f>IF(C833="",NA(),MATCH($B833&amp;$C833,'Smelter Look-up'!$J:$J,0))</f>
        <v>#N/A</v>
      </c>
      <c r="X833" s="170">
        <f t="shared" ca="1" si="43"/>
        <v>0</v>
      </c>
      <c r="AB833" s="314" t="str">
        <f t="shared" si="42"/>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4"/>
        <v/>
      </c>
      <c r="T834" s="155" t="str">
        <f ca="1">IF(B834="","",IF(ISERROR(MATCH($J834,SorP!$B$1:$B$6226,0)),"",INDIRECT("'SorP'!$A$"&amp;MATCH($S834&amp;$J834,SorP!C:C,0))))</f>
        <v/>
      </c>
      <c r="U834" s="168"/>
      <c r="V834" s="169" t="e">
        <f>IF(C834="",NA(),MATCH($B834&amp;$C834,'Smelter Look-up'!$J:$J,0))</f>
        <v>#N/A</v>
      </c>
      <c r="X834" s="170">
        <f t="shared" ca="1" si="43"/>
        <v>0</v>
      </c>
      <c r="AB834" s="314" t="str">
        <f t="shared" si="42"/>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4"/>
        <v/>
      </c>
      <c r="T835" s="155" t="str">
        <f ca="1">IF(B835="","",IF(ISERROR(MATCH($J835,SorP!$B$1:$B$6226,0)),"",INDIRECT("'SorP'!$A$"&amp;MATCH($S835&amp;$J835,SorP!C:C,0))))</f>
        <v/>
      </c>
      <c r="U835" s="168"/>
      <c r="V835" s="169" t="e">
        <f>IF(C835="",NA(),MATCH($B835&amp;$C835,'Smelter Look-up'!$J:$J,0))</f>
        <v>#N/A</v>
      </c>
      <c r="X835" s="170">
        <f t="shared" ca="1" si="43"/>
        <v>0</v>
      </c>
      <c r="AB835" s="314" t="str">
        <f t="shared" si="42"/>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4"/>
        <v/>
      </c>
      <c r="T836" s="155" t="str">
        <f ca="1">IF(B836="","",IF(ISERROR(MATCH($J836,SorP!$B$1:$B$6226,0)),"",INDIRECT("'SorP'!$A$"&amp;MATCH($S836&amp;$J836,SorP!C:C,0))))</f>
        <v/>
      </c>
      <c r="U836" s="168"/>
      <c r="V836" s="169" t="e">
        <f>IF(C836="",NA(),MATCH($B836&amp;$C836,'Smelter Look-up'!$J:$J,0))</f>
        <v>#N/A</v>
      </c>
      <c r="X836" s="170">
        <f t="shared" ca="1" si="43"/>
        <v>0</v>
      </c>
      <c r="AB836" s="314" t="str">
        <f t="shared" si="42"/>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4"/>
        <v/>
      </c>
      <c r="T837" s="155" t="str">
        <f ca="1">IF(B837="","",IF(ISERROR(MATCH($J837,SorP!$B$1:$B$6226,0)),"",INDIRECT("'SorP'!$A$"&amp;MATCH($S837&amp;$J837,SorP!C:C,0))))</f>
        <v/>
      </c>
      <c r="U837" s="168"/>
      <c r="V837" s="169" t="e">
        <f>IF(C837="",NA(),MATCH($B837&amp;$C837,'Smelter Look-up'!$J:$J,0))</f>
        <v>#N/A</v>
      </c>
      <c r="X837" s="170">
        <f t="shared" ca="1" si="43"/>
        <v>0</v>
      </c>
      <c r="AB837" s="314" t="str">
        <f t="shared" si="42"/>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4"/>
        <v/>
      </c>
      <c r="T838" s="155" t="str">
        <f ca="1">IF(B838="","",IF(ISERROR(MATCH($J838,SorP!$B$1:$B$6226,0)),"",INDIRECT("'SorP'!$A$"&amp;MATCH($S838&amp;$J838,SorP!C:C,0))))</f>
        <v/>
      </c>
      <c r="U838" s="168"/>
      <c r="V838" s="169" t="e">
        <f>IF(C838="",NA(),MATCH($B838&amp;$C838,'Smelter Look-up'!$J:$J,0))</f>
        <v>#N/A</v>
      </c>
      <c r="X838" s="170">
        <f t="shared" ca="1" si="43"/>
        <v>0</v>
      </c>
      <c r="AB838" s="314" t="str">
        <f t="shared" ref="AB838:AB901" si="45">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4"/>
        <v/>
      </c>
      <c r="T839" s="155" t="str">
        <f ca="1">IF(B839="","",IF(ISERROR(MATCH($J839,SorP!$B$1:$B$6226,0)),"",INDIRECT("'SorP'!$A$"&amp;MATCH($S839&amp;$J839,SorP!C:C,0))))</f>
        <v/>
      </c>
      <c r="U839" s="168"/>
      <c r="V839" s="169" t="e">
        <f>IF(C839="",NA(),MATCH($B839&amp;$C839,'Smelter Look-up'!$J:$J,0))</f>
        <v>#N/A</v>
      </c>
      <c r="X839" s="170">
        <f t="shared" ca="1" si="43"/>
        <v>0</v>
      </c>
      <c r="AB839" s="314" t="str">
        <f t="shared" si="45"/>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4"/>
        <v/>
      </c>
      <c r="T840" s="155" t="str">
        <f ca="1">IF(B840="","",IF(ISERROR(MATCH($J840,SorP!$B$1:$B$6226,0)),"",INDIRECT("'SorP'!$A$"&amp;MATCH($S840&amp;$J840,SorP!C:C,0))))</f>
        <v/>
      </c>
      <c r="U840" s="168"/>
      <c r="V840" s="169" t="e">
        <f>IF(C840="",NA(),MATCH($B840&amp;$C840,'Smelter Look-up'!$J:$J,0))</f>
        <v>#N/A</v>
      </c>
      <c r="X840" s="170">
        <f t="shared" ca="1" si="43"/>
        <v>0</v>
      </c>
      <c r="AB840" s="314" t="str">
        <f t="shared" si="45"/>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4"/>
        <v/>
      </c>
      <c r="T841" s="155" t="str">
        <f ca="1">IF(B841="","",IF(ISERROR(MATCH($J841,SorP!$B$1:$B$6226,0)),"",INDIRECT("'SorP'!$A$"&amp;MATCH($S841&amp;$J841,SorP!C:C,0))))</f>
        <v/>
      </c>
      <c r="U841" s="168"/>
      <c r="V841" s="169" t="e">
        <f>IF(C841="",NA(),MATCH($B841&amp;$C841,'Smelter Look-up'!$J:$J,0))</f>
        <v>#N/A</v>
      </c>
      <c r="X841" s="170">
        <f t="shared" ca="1" si="43"/>
        <v>0</v>
      </c>
      <c r="AB841" s="314" t="str">
        <f t="shared" si="45"/>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4"/>
        <v/>
      </c>
      <c r="T842" s="155" t="str">
        <f ca="1">IF(B842="","",IF(ISERROR(MATCH($J842,SorP!$B$1:$B$6226,0)),"",INDIRECT("'SorP'!$A$"&amp;MATCH($S842&amp;$J842,SorP!C:C,0))))</f>
        <v/>
      </c>
      <c r="U842" s="168"/>
      <c r="V842" s="169" t="e">
        <f>IF(C842="",NA(),MATCH($B842&amp;$C842,'Smelter Look-up'!$J:$J,0))</f>
        <v>#N/A</v>
      </c>
      <c r="X842" s="170">
        <f t="shared" ca="1" si="43"/>
        <v>0</v>
      </c>
      <c r="AB842" s="314" t="str">
        <f t="shared" si="45"/>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4"/>
        <v/>
      </c>
      <c r="T843" s="155" t="str">
        <f ca="1">IF(B843="","",IF(ISERROR(MATCH($J843,SorP!$B$1:$B$6226,0)),"",INDIRECT("'SorP'!$A$"&amp;MATCH($S843&amp;$J843,SorP!C:C,0))))</f>
        <v/>
      </c>
      <c r="U843" s="168"/>
      <c r="V843" s="169" t="e">
        <f>IF(C843="",NA(),MATCH($B843&amp;$C843,'Smelter Look-up'!$J:$J,0))</f>
        <v>#N/A</v>
      </c>
      <c r="X843" s="170">
        <f t="shared" ca="1" si="43"/>
        <v>0</v>
      </c>
      <c r="AB843" s="314" t="str">
        <f t="shared" si="45"/>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4"/>
        <v/>
      </c>
      <c r="T844" s="155" t="str">
        <f ca="1">IF(B844="","",IF(ISERROR(MATCH($J844,SorP!$B$1:$B$6226,0)),"",INDIRECT("'SorP'!$A$"&amp;MATCH($S844&amp;$J844,SorP!C:C,0))))</f>
        <v/>
      </c>
      <c r="U844" s="168"/>
      <c r="V844" s="169" t="e">
        <f>IF(C844="",NA(),MATCH($B844&amp;$C844,'Smelter Look-up'!$J:$J,0))</f>
        <v>#N/A</v>
      </c>
      <c r="X844" s="170">
        <f t="shared" ca="1" si="43"/>
        <v>0</v>
      </c>
      <c r="AB844" s="314" t="str">
        <f t="shared" si="45"/>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4"/>
        <v/>
      </c>
      <c r="T845" s="155" t="str">
        <f ca="1">IF(B845="","",IF(ISERROR(MATCH($J845,SorP!$B$1:$B$6226,0)),"",INDIRECT("'SorP'!$A$"&amp;MATCH($S845&amp;$J845,SorP!C:C,0))))</f>
        <v/>
      </c>
      <c r="U845" s="168"/>
      <c r="V845" s="169" t="e">
        <f>IF(C845="",NA(),MATCH($B845&amp;$C845,'Smelter Look-up'!$J:$J,0))</f>
        <v>#N/A</v>
      </c>
      <c r="X845" s="170">
        <f t="shared" ca="1" si="43"/>
        <v>0</v>
      </c>
      <c r="AB845" s="314" t="str">
        <f t="shared" si="45"/>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4"/>
        <v/>
      </c>
      <c r="T846" s="155" t="str">
        <f ca="1">IF(B846="","",IF(ISERROR(MATCH($J846,SorP!$B$1:$B$6226,0)),"",INDIRECT("'SorP'!$A$"&amp;MATCH($S846&amp;$J846,SorP!C:C,0))))</f>
        <v/>
      </c>
      <c r="U846" s="168"/>
      <c r="V846" s="169" t="e">
        <f>IF(C846="",NA(),MATCH($B846&amp;$C846,'Smelter Look-up'!$J:$J,0))</f>
        <v>#N/A</v>
      </c>
      <c r="X846" s="170">
        <f t="shared" ca="1" si="43"/>
        <v>0</v>
      </c>
      <c r="AB846" s="314" t="str">
        <f t="shared" si="45"/>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4"/>
        <v/>
      </c>
      <c r="T847" s="155" t="str">
        <f ca="1">IF(B847="","",IF(ISERROR(MATCH($J847,SorP!$B$1:$B$6226,0)),"",INDIRECT("'SorP'!$A$"&amp;MATCH($S847&amp;$J847,SorP!C:C,0))))</f>
        <v/>
      </c>
      <c r="U847" s="168"/>
      <c r="V847" s="169" t="e">
        <f>IF(C847="",NA(),MATCH($B847&amp;$C847,'Smelter Look-up'!$J:$J,0))</f>
        <v>#N/A</v>
      </c>
      <c r="X847" s="170">
        <f t="shared" ca="1" si="43"/>
        <v>0</v>
      </c>
      <c r="AB847" s="314" t="str">
        <f t="shared" si="45"/>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4"/>
        <v/>
      </c>
      <c r="T848" s="155" t="str">
        <f ca="1">IF(B848="","",IF(ISERROR(MATCH($J848,SorP!$B$1:$B$6226,0)),"",INDIRECT("'SorP'!$A$"&amp;MATCH($S848&amp;$J848,SorP!C:C,0))))</f>
        <v/>
      </c>
      <c r="U848" s="168"/>
      <c r="V848" s="169" t="e">
        <f>IF(C848="",NA(),MATCH($B848&amp;$C848,'Smelter Look-up'!$J:$J,0))</f>
        <v>#N/A</v>
      </c>
      <c r="X848" s="170">
        <f t="shared" ca="1" si="43"/>
        <v>0</v>
      </c>
      <c r="AB848" s="314" t="str">
        <f t="shared" si="45"/>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4"/>
        <v/>
      </c>
      <c r="T849" s="155" t="str">
        <f ca="1">IF(B849="","",IF(ISERROR(MATCH($J849,SorP!$B$1:$B$6226,0)),"",INDIRECT("'SorP'!$A$"&amp;MATCH($S849&amp;$J849,SorP!C:C,0))))</f>
        <v/>
      </c>
      <c r="U849" s="168"/>
      <c r="V849" s="169" t="e">
        <f>IF(C849="",NA(),MATCH($B849&amp;$C849,'Smelter Look-up'!$J:$J,0))</f>
        <v>#N/A</v>
      </c>
      <c r="X849" s="170">
        <f t="shared" ca="1" si="43"/>
        <v>0</v>
      </c>
      <c r="AB849" s="314" t="str">
        <f t="shared" si="45"/>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4"/>
        <v/>
      </c>
      <c r="T850" s="155" t="str">
        <f ca="1">IF(B850="","",IF(ISERROR(MATCH($J850,SorP!$B$1:$B$6226,0)),"",INDIRECT("'SorP'!$A$"&amp;MATCH($S850&amp;$J850,SorP!C:C,0))))</f>
        <v/>
      </c>
      <c r="U850" s="168"/>
      <c r="V850" s="169" t="e">
        <f>IF(C850="",NA(),MATCH($B850&amp;$C850,'Smelter Look-up'!$J:$J,0))</f>
        <v>#N/A</v>
      </c>
      <c r="X850" s="170">
        <f t="shared" ca="1" si="43"/>
        <v>0</v>
      </c>
      <c r="AB850" s="314" t="str">
        <f t="shared" si="45"/>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4"/>
        <v/>
      </c>
      <c r="T851" s="155" t="str">
        <f ca="1">IF(B851="","",IF(ISERROR(MATCH($J851,SorP!$B$1:$B$6226,0)),"",INDIRECT("'SorP'!$A$"&amp;MATCH($S851&amp;$J851,SorP!C:C,0))))</f>
        <v/>
      </c>
      <c r="U851" s="168"/>
      <c r="V851" s="169" t="e">
        <f>IF(C851="",NA(),MATCH($B851&amp;$C851,'Smelter Look-up'!$J:$J,0))</f>
        <v>#N/A</v>
      </c>
      <c r="X851" s="170">
        <f t="shared" ca="1" si="43"/>
        <v>0</v>
      </c>
      <c r="AB851" s="314" t="str">
        <f t="shared" si="45"/>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4"/>
        <v/>
      </c>
      <c r="T852" s="155" t="str">
        <f ca="1">IF(B852="","",IF(ISERROR(MATCH($J852,SorP!$B$1:$B$6226,0)),"",INDIRECT("'SorP'!$A$"&amp;MATCH($S852&amp;$J852,SorP!C:C,0))))</f>
        <v/>
      </c>
      <c r="U852" s="168"/>
      <c r="V852" s="169" t="e">
        <f>IF(C852="",NA(),MATCH($B852&amp;$C852,'Smelter Look-up'!$J:$J,0))</f>
        <v>#N/A</v>
      </c>
      <c r="X852" s="170">
        <f t="shared" ca="1" si="43"/>
        <v>0</v>
      </c>
      <c r="AB852" s="314" t="str">
        <f t="shared" si="45"/>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4"/>
        <v/>
      </c>
      <c r="T853" s="155" t="str">
        <f ca="1">IF(B853="","",IF(ISERROR(MATCH($J853,SorP!$B$1:$B$6226,0)),"",INDIRECT("'SorP'!$A$"&amp;MATCH($S853&amp;$J853,SorP!C:C,0))))</f>
        <v/>
      </c>
      <c r="U853" s="168"/>
      <c r="V853" s="169" t="e">
        <f>IF(C853="",NA(),MATCH($B853&amp;$C853,'Smelter Look-up'!$J:$J,0))</f>
        <v>#N/A</v>
      </c>
      <c r="X853" s="170">
        <f t="shared" ca="1" si="43"/>
        <v>0</v>
      </c>
      <c r="AB853" s="314" t="str">
        <f t="shared" si="45"/>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4"/>
        <v/>
      </c>
      <c r="T854" s="155" t="str">
        <f ca="1">IF(B854="","",IF(ISERROR(MATCH($J854,SorP!$B$1:$B$6226,0)),"",INDIRECT("'SorP'!$A$"&amp;MATCH($S854&amp;$J854,SorP!C:C,0))))</f>
        <v/>
      </c>
      <c r="U854" s="168"/>
      <c r="V854" s="169" t="e">
        <f>IF(C854="",NA(),MATCH($B854&amp;$C854,'Smelter Look-up'!$J:$J,0))</f>
        <v>#N/A</v>
      </c>
      <c r="X854" s="170">
        <f t="shared" ca="1" si="43"/>
        <v>0</v>
      </c>
      <c r="AB854" s="314" t="str">
        <f t="shared" si="45"/>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4"/>
        <v/>
      </c>
      <c r="T855" s="155" t="str">
        <f ca="1">IF(B855="","",IF(ISERROR(MATCH($J855,SorP!$B$1:$B$6226,0)),"",INDIRECT("'SorP'!$A$"&amp;MATCH($S855&amp;$J855,SorP!C:C,0))))</f>
        <v/>
      </c>
      <c r="U855" s="168"/>
      <c r="V855" s="169" t="e">
        <f>IF(C855="",NA(),MATCH($B855&amp;$C855,'Smelter Look-up'!$J:$J,0))</f>
        <v>#N/A</v>
      </c>
      <c r="X855" s="170">
        <f t="shared" ca="1" si="43"/>
        <v>0</v>
      </c>
      <c r="AB855" s="314" t="str">
        <f t="shared" si="45"/>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4"/>
        <v/>
      </c>
      <c r="T856" s="155" t="str">
        <f ca="1">IF(B856="","",IF(ISERROR(MATCH($J856,SorP!$B$1:$B$6226,0)),"",INDIRECT("'SorP'!$A$"&amp;MATCH($S856&amp;$J856,SorP!C:C,0))))</f>
        <v/>
      </c>
      <c r="U856" s="168"/>
      <c r="V856" s="169" t="e">
        <f>IF(C856="",NA(),MATCH($B856&amp;$C856,'Smelter Look-up'!$J:$J,0))</f>
        <v>#N/A</v>
      </c>
      <c r="X856" s="170">
        <f t="shared" ca="1" si="43"/>
        <v>0</v>
      </c>
      <c r="AB856" s="314" t="str">
        <f t="shared" si="45"/>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4"/>
        <v/>
      </c>
      <c r="T857" s="155" t="str">
        <f ca="1">IF(B857="","",IF(ISERROR(MATCH($J857,SorP!$B$1:$B$6226,0)),"",INDIRECT("'SorP'!$A$"&amp;MATCH($S857&amp;$J857,SorP!C:C,0))))</f>
        <v/>
      </c>
      <c r="U857" s="168"/>
      <c r="V857" s="169" t="e">
        <f>IF(C857="",NA(),MATCH($B857&amp;$C857,'Smelter Look-up'!$J:$J,0))</f>
        <v>#N/A</v>
      </c>
      <c r="X857" s="170">
        <f t="shared" ca="1" si="43"/>
        <v>0</v>
      </c>
      <c r="AB857" s="314" t="str">
        <f t="shared" si="45"/>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4"/>
        <v/>
      </c>
      <c r="T858" s="155" t="str">
        <f ca="1">IF(B858="","",IF(ISERROR(MATCH($J858,SorP!$B$1:$B$6226,0)),"",INDIRECT("'SorP'!$A$"&amp;MATCH($S858&amp;$J858,SorP!C:C,0))))</f>
        <v/>
      </c>
      <c r="U858" s="168"/>
      <c r="V858" s="169" t="e">
        <f>IF(C858="",NA(),MATCH($B858&amp;$C858,'Smelter Look-up'!$J:$J,0))</f>
        <v>#N/A</v>
      </c>
      <c r="X858" s="170">
        <f t="shared" ca="1" si="43"/>
        <v>0</v>
      </c>
      <c r="AB858" s="314" t="str">
        <f t="shared" si="45"/>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4"/>
        <v/>
      </c>
      <c r="T859" s="155" t="str">
        <f ca="1">IF(B859="","",IF(ISERROR(MATCH($J859,SorP!$B$1:$B$6226,0)),"",INDIRECT("'SorP'!$A$"&amp;MATCH($S859&amp;$J859,SorP!C:C,0))))</f>
        <v/>
      </c>
      <c r="U859" s="168"/>
      <c r="V859" s="169" t="e">
        <f>IF(C859="",NA(),MATCH($B859&amp;$C859,'Smelter Look-up'!$J:$J,0))</f>
        <v>#N/A</v>
      </c>
      <c r="X859" s="170">
        <f t="shared" ca="1" si="43"/>
        <v>0</v>
      </c>
      <c r="AB859" s="314" t="str">
        <f t="shared" si="45"/>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4"/>
        <v/>
      </c>
      <c r="T860" s="155" t="str">
        <f ca="1">IF(B860="","",IF(ISERROR(MATCH($J860,SorP!$B$1:$B$6226,0)),"",INDIRECT("'SorP'!$A$"&amp;MATCH($S860&amp;$J860,SorP!C:C,0))))</f>
        <v/>
      </c>
      <c r="U860" s="168"/>
      <c r="V860" s="169" t="e">
        <f>IF(C860="",NA(),MATCH($B860&amp;$C860,'Smelter Look-up'!$J:$J,0))</f>
        <v>#N/A</v>
      </c>
      <c r="X860" s="170">
        <f t="shared" ca="1" si="43"/>
        <v>0</v>
      </c>
      <c r="AB860" s="314" t="str">
        <f t="shared" si="45"/>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4"/>
        <v/>
      </c>
      <c r="T861" s="155" t="str">
        <f ca="1">IF(B861="","",IF(ISERROR(MATCH($J861,SorP!$B$1:$B$6226,0)),"",INDIRECT("'SorP'!$A$"&amp;MATCH($S861&amp;$J861,SorP!C:C,0))))</f>
        <v/>
      </c>
      <c r="U861" s="168"/>
      <c r="V861" s="169" t="e">
        <f>IF(C861="",NA(),MATCH($B861&amp;$C861,'Smelter Look-up'!$J:$J,0))</f>
        <v>#N/A</v>
      </c>
      <c r="X861" s="170">
        <f t="shared" ca="1" si="43"/>
        <v>0</v>
      </c>
      <c r="AB861" s="314" t="str">
        <f t="shared" si="45"/>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4"/>
        <v/>
      </c>
      <c r="T862" s="155" t="str">
        <f ca="1">IF(B862="","",IF(ISERROR(MATCH($J862,SorP!$B$1:$B$6226,0)),"",INDIRECT("'SorP'!$A$"&amp;MATCH($S862&amp;$J862,SorP!C:C,0))))</f>
        <v/>
      </c>
      <c r="U862" s="168"/>
      <c r="V862" s="169" t="e">
        <f>IF(C862="",NA(),MATCH($B862&amp;$C862,'Smelter Look-up'!$J:$J,0))</f>
        <v>#N/A</v>
      </c>
      <c r="X862" s="170">
        <f t="shared" ca="1" si="43"/>
        <v>0</v>
      </c>
      <c r="AB862" s="314" t="str">
        <f t="shared" si="45"/>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4"/>
        <v/>
      </c>
      <c r="T863" s="155" t="str">
        <f ca="1">IF(B863="","",IF(ISERROR(MATCH($J863,SorP!$B$1:$B$6226,0)),"",INDIRECT("'SorP'!$A$"&amp;MATCH($S863&amp;$J863,SorP!C:C,0))))</f>
        <v/>
      </c>
      <c r="U863" s="168"/>
      <c r="V863" s="169" t="e">
        <f>IF(C863="",NA(),MATCH($B863&amp;$C863,'Smelter Look-up'!$J:$J,0))</f>
        <v>#N/A</v>
      </c>
      <c r="X863" s="170">
        <f t="shared" ca="1" si="43"/>
        <v>0</v>
      </c>
      <c r="AB863" s="314" t="str">
        <f t="shared" si="45"/>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4"/>
        <v/>
      </c>
      <c r="T864" s="155" t="str">
        <f ca="1">IF(B864="","",IF(ISERROR(MATCH($J864,SorP!$B$1:$B$6226,0)),"",INDIRECT("'SorP'!$A$"&amp;MATCH($S864&amp;$J864,SorP!C:C,0))))</f>
        <v/>
      </c>
      <c r="U864" s="168"/>
      <c r="V864" s="169" t="e">
        <f>IF(C864="",NA(),MATCH($B864&amp;$C864,'Smelter Look-up'!$J:$J,0))</f>
        <v>#N/A</v>
      </c>
      <c r="X864" s="170">
        <f t="shared" ca="1" si="43"/>
        <v>0</v>
      </c>
      <c r="AB864" s="314" t="str">
        <f t="shared" si="45"/>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4"/>
        <v/>
      </c>
      <c r="T865" s="155" t="str">
        <f ca="1">IF(B865="","",IF(ISERROR(MATCH($J865,SorP!$B$1:$B$6226,0)),"",INDIRECT("'SorP'!$A$"&amp;MATCH($S865&amp;$J865,SorP!C:C,0))))</f>
        <v/>
      </c>
      <c r="U865" s="168"/>
      <c r="V865" s="169" t="e">
        <f>IF(C865="",NA(),MATCH($B865&amp;$C865,'Smelter Look-up'!$J:$J,0))</f>
        <v>#N/A</v>
      </c>
      <c r="X865" s="170">
        <f t="shared" ca="1" si="43"/>
        <v>0</v>
      </c>
      <c r="AB865" s="314" t="str">
        <f t="shared" si="45"/>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4"/>
        <v/>
      </c>
      <c r="T866" s="155" t="str">
        <f ca="1">IF(B866="","",IF(ISERROR(MATCH($J866,SorP!$B$1:$B$6226,0)),"",INDIRECT("'SorP'!$A$"&amp;MATCH($S866&amp;$J866,SorP!C:C,0))))</f>
        <v/>
      </c>
      <c r="U866" s="168"/>
      <c r="V866" s="169" t="e">
        <f>IF(C866="",NA(),MATCH($B866&amp;$C866,'Smelter Look-up'!$J:$J,0))</f>
        <v>#N/A</v>
      </c>
      <c r="X866" s="170">
        <f t="shared" ca="1" si="43"/>
        <v>0</v>
      </c>
      <c r="AB866" s="314" t="str">
        <f t="shared" si="45"/>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4"/>
        <v/>
      </c>
      <c r="T867" s="155" t="str">
        <f ca="1">IF(B867="","",IF(ISERROR(MATCH($J867,SorP!$B$1:$B$6226,0)),"",INDIRECT("'SorP'!$A$"&amp;MATCH($S867&amp;$J867,SorP!C:C,0))))</f>
        <v/>
      </c>
      <c r="U867" s="168"/>
      <c r="V867" s="169" t="e">
        <f>IF(C867="",NA(),MATCH($B867&amp;$C867,'Smelter Look-up'!$J:$J,0))</f>
        <v>#N/A</v>
      </c>
      <c r="X867" s="170">
        <f t="shared" ca="1" si="43"/>
        <v>0</v>
      </c>
      <c r="AB867" s="314" t="str">
        <f t="shared" si="45"/>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4"/>
        <v/>
      </c>
      <c r="T868" s="155" t="str">
        <f ca="1">IF(B868="","",IF(ISERROR(MATCH($J868,SorP!$B$1:$B$6226,0)),"",INDIRECT("'SorP'!$A$"&amp;MATCH($S868&amp;$J868,SorP!C:C,0))))</f>
        <v/>
      </c>
      <c r="U868" s="168"/>
      <c r="V868" s="169" t="e">
        <f>IF(C868="",NA(),MATCH($B868&amp;$C868,'Smelter Look-up'!$J:$J,0))</f>
        <v>#N/A</v>
      </c>
      <c r="X868" s="170">
        <f t="shared" ca="1" si="43"/>
        <v>0</v>
      </c>
      <c r="AB868" s="314" t="str">
        <f t="shared" si="45"/>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4"/>
        <v/>
      </c>
      <c r="T869" s="155" t="str">
        <f ca="1">IF(B869="","",IF(ISERROR(MATCH($J869,SorP!$B$1:$B$6226,0)),"",INDIRECT("'SorP'!$A$"&amp;MATCH($S869&amp;$J869,SorP!C:C,0))))</f>
        <v/>
      </c>
      <c r="U869" s="168"/>
      <c r="V869" s="169" t="e">
        <f>IF(C869="",NA(),MATCH($B869&amp;$C869,'Smelter Look-up'!$J:$J,0))</f>
        <v>#N/A</v>
      </c>
      <c r="X869" s="170">
        <f t="shared" ca="1" si="43"/>
        <v>0</v>
      </c>
      <c r="AB869" s="314" t="str">
        <f t="shared" si="45"/>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4"/>
        <v/>
      </c>
      <c r="T870" s="155" t="str">
        <f ca="1">IF(B870="","",IF(ISERROR(MATCH($J870,SorP!$B$1:$B$6226,0)),"",INDIRECT("'SorP'!$A$"&amp;MATCH($S870&amp;$J870,SorP!C:C,0))))</f>
        <v/>
      </c>
      <c r="U870" s="168"/>
      <c r="V870" s="169" t="e">
        <f>IF(C870="",NA(),MATCH($B870&amp;$C870,'Smelter Look-up'!$J:$J,0))</f>
        <v>#N/A</v>
      </c>
      <c r="X870" s="170">
        <f t="shared" ca="1" si="43"/>
        <v>0</v>
      </c>
      <c r="AB870" s="314" t="str">
        <f t="shared" si="45"/>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4"/>
        <v/>
      </c>
      <c r="T871" s="155" t="str">
        <f ca="1">IF(B871="","",IF(ISERROR(MATCH($J871,SorP!$B$1:$B$6226,0)),"",INDIRECT("'SorP'!$A$"&amp;MATCH($S871&amp;$J871,SorP!C:C,0))))</f>
        <v/>
      </c>
      <c r="U871" s="168"/>
      <c r="V871" s="169" t="e">
        <f>IF(C871="",NA(),MATCH($B871&amp;$C871,'Smelter Look-up'!$J:$J,0))</f>
        <v>#N/A</v>
      </c>
      <c r="X871" s="170">
        <f t="shared" ca="1" si="43"/>
        <v>0</v>
      </c>
      <c r="AB871" s="314" t="str">
        <f t="shared" si="45"/>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4"/>
        <v/>
      </c>
      <c r="T872" s="155" t="str">
        <f ca="1">IF(B872="","",IF(ISERROR(MATCH($J872,SorP!$B$1:$B$6226,0)),"",INDIRECT("'SorP'!$A$"&amp;MATCH($S872&amp;$J872,SorP!C:C,0))))</f>
        <v/>
      </c>
      <c r="U872" s="168"/>
      <c r="V872" s="169" t="e">
        <f>IF(C872="",NA(),MATCH($B872&amp;$C872,'Smelter Look-up'!$J:$J,0))</f>
        <v>#N/A</v>
      </c>
      <c r="X872" s="170">
        <f t="shared" ca="1" si="43"/>
        <v>0</v>
      </c>
      <c r="AB872" s="314" t="str">
        <f t="shared" si="45"/>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4"/>
        <v/>
      </c>
      <c r="T873" s="155" t="str">
        <f ca="1">IF(B873="","",IF(ISERROR(MATCH($J873,SorP!$B$1:$B$6226,0)),"",INDIRECT("'SorP'!$A$"&amp;MATCH($S873&amp;$J873,SorP!C:C,0))))</f>
        <v/>
      </c>
      <c r="U873" s="168"/>
      <c r="V873" s="169" t="e">
        <f>IF(C873="",NA(),MATCH($B873&amp;$C873,'Smelter Look-up'!$J:$J,0))</f>
        <v>#N/A</v>
      </c>
      <c r="X873" s="170">
        <f t="shared" ca="1" si="43"/>
        <v>0</v>
      </c>
      <c r="AB873" s="314" t="str">
        <f t="shared" si="45"/>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4"/>
        <v/>
      </c>
      <c r="T874" s="155" t="str">
        <f ca="1">IF(B874="","",IF(ISERROR(MATCH($J874,SorP!$B$1:$B$6226,0)),"",INDIRECT("'SorP'!$A$"&amp;MATCH($S874&amp;$J874,SorP!C:C,0))))</f>
        <v/>
      </c>
      <c r="U874" s="168"/>
      <c r="V874" s="169" t="e">
        <f>IF(C874="",NA(),MATCH($B874&amp;$C874,'Smelter Look-up'!$J:$J,0))</f>
        <v>#N/A</v>
      </c>
      <c r="X874" s="170">
        <f t="shared" ca="1" si="43"/>
        <v>0</v>
      </c>
      <c r="AB874" s="314" t="str">
        <f t="shared" si="45"/>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4"/>
        <v/>
      </c>
      <c r="T875" s="155" t="str">
        <f ca="1">IF(B875="","",IF(ISERROR(MATCH($J875,SorP!$B$1:$B$6226,0)),"",INDIRECT("'SorP'!$A$"&amp;MATCH($S875&amp;$J875,SorP!C:C,0))))</f>
        <v/>
      </c>
      <c r="U875" s="168"/>
      <c r="V875" s="169" t="e">
        <f>IF(C875="",NA(),MATCH($B875&amp;$C875,'Smelter Look-up'!$J:$J,0))</f>
        <v>#N/A</v>
      </c>
      <c r="X875" s="170">
        <f t="shared" ca="1" si="43"/>
        <v>0</v>
      </c>
      <c r="AB875" s="314" t="str">
        <f t="shared" si="45"/>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4"/>
        <v/>
      </c>
      <c r="T876" s="155" t="str">
        <f ca="1">IF(B876="","",IF(ISERROR(MATCH($J876,SorP!$B$1:$B$6226,0)),"",INDIRECT("'SorP'!$A$"&amp;MATCH($S876&amp;$J876,SorP!C:C,0))))</f>
        <v/>
      </c>
      <c r="U876" s="168"/>
      <c r="V876" s="169" t="e">
        <f>IF(C876="",NA(),MATCH($B876&amp;$C876,'Smelter Look-up'!$J:$J,0))</f>
        <v>#N/A</v>
      </c>
      <c r="X876" s="170">
        <f t="shared" ca="1" si="43"/>
        <v>0</v>
      </c>
      <c r="AB876" s="314" t="str">
        <f t="shared" si="45"/>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4"/>
        <v/>
      </c>
      <c r="T877" s="155" t="str">
        <f ca="1">IF(B877="","",IF(ISERROR(MATCH($J877,SorP!$B$1:$B$6226,0)),"",INDIRECT("'SorP'!$A$"&amp;MATCH($S877&amp;$J877,SorP!C:C,0))))</f>
        <v/>
      </c>
      <c r="U877" s="168"/>
      <c r="V877" s="169" t="e">
        <f>IF(C877="",NA(),MATCH($B877&amp;$C877,'Smelter Look-up'!$J:$J,0))</f>
        <v>#N/A</v>
      </c>
      <c r="X877" s="170">
        <f t="shared" ca="1" si="43"/>
        <v>0</v>
      </c>
      <c r="AB877" s="314" t="str">
        <f t="shared" si="45"/>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4"/>
        <v/>
      </c>
      <c r="T878" s="155" t="str">
        <f ca="1">IF(B878="","",IF(ISERROR(MATCH($J878,SorP!$B$1:$B$6226,0)),"",INDIRECT("'SorP'!$A$"&amp;MATCH($S878&amp;$J878,SorP!C:C,0))))</f>
        <v/>
      </c>
      <c r="U878" s="168"/>
      <c r="V878" s="169" t="e">
        <f>IF(C878="",NA(),MATCH($B878&amp;$C878,'Smelter Look-up'!$J:$J,0))</f>
        <v>#N/A</v>
      </c>
      <c r="X878" s="170">
        <f t="shared" ca="1" si="43"/>
        <v>0</v>
      </c>
      <c r="AB878" s="314" t="str">
        <f t="shared" si="45"/>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4"/>
        <v/>
      </c>
      <c r="T879" s="155" t="str">
        <f ca="1">IF(B879="","",IF(ISERROR(MATCH($J879,SorP!$B$1:$B$6226,0)),"",INDIRECT("'SorP'!$A$"&amp;MATCH($S879&amp;$J879,SorP!C:C,0))))</f>
        <v/>
      </c>
      <c r="U879" s="168"/>
      <c r="V879" s="169" t="e">
        <f>IF(C879="",NA(),MATCH($B879&amp;$C879,'Smelter Look-up'!$J:$J,0))</f>
        <v>#N/A</v>
      </c>
      <c r="X879" s="170">
        <f t="shared" ca="1" si="43"/>
        <v>0</v>
      </c>
      <c r="AB879" s="314" t="str">
        <f t="shared" si="45"/>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4"/>
        <v/>
      </c>
      <c r="T880" s="155" t="str">
        <f ca="1">IF(B880="","",IF(ISERROR(MATCH($J880,SorP!$B$1:$B$6226,0)),"",INDIRECT("'SorP'!$A$"&amp;MATCH($S880&amp;$J880,SorP!C:C,0))))</f>
        <v/>
      </c>
      <c r="U880" s="168"/>
      <c r="V880" s="169" t="e">
        <f>IF(C880="",NA(),MATCH($B880&amp;$C880,'Smelter Look-up'!$J:$J,0))</f>
        <v>#N/A</v>
      </c>
      <c r="X880" s="170">
        <f t="shared" ca="1" si="43"/>
        <v>0</v>
      </c>
      <c r="AB880" s="314" t="str">
        <f t="shared" si="45"/>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4"/>
        <v/>
      </c>
      <c r="T881" s="155" t="str">
        <f ca="1">IF(B881="","",IF(ISERROR(MATCH($J881,SorP!$B$1:$B$6226,0)),"",INDIRECT("'SorP'!$A$"&amp;MATCH($S881&amp;$J881,SorP!C:C,0))))</f>
        <v/>
      </c>
      <c r="U881" s="168"/>
      <c r="V881" s="169" t="e">
        <f>IF(C881="",NA(),MATCH($B881&amp;$C881,'Smelter Look-up'!$J:$J,0))</f>
        <v>#N/A</v>
      </c>
      <c r="X881" s="170">
        <f t="shared" ca="1" si="43"/>
        <v>0</v>
      </c>
      <c r="AB881" s="314" t="str">
        <f t="shared" si="45"/>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4"/>
        <v/>
      </c>
      <c r="T882" s="155" t="str">
        <f ca="1">IF(B882="","",IF(ISERROR(MATCH($J882,SorP!$B$1:$B$6226,0)),"",INDIRECT("'SorP'!$A$"&amp;MATCH($S882&amp;$J882,SorP!C:C,0))))</f>
        <v/>
      </c>
      <c r="U882" s="168"/>
      <c r="V882" s="169" t="e">
        <f>IF(C882="",NA(),MATCH($B882&amp;$C882,'Smelter Look-up'!$J:$J,0))</f>
        <v>#N/A</v>
      </c>
      <c r="X882" s="170">
        <f t="shared" ca="1" si="43"/>
        <v>0</v>
      </c>
      <c r="AB882" s="314" t="str">
        <f t="shared" si="45"/>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4"/>
        <v/>
      </c>
      <c r="T883" s="155" t="str">
        <f ca="1">IF(B883="","",IF(ISERROR(MATCH($J883,SorP!$B$1:$B$6226,0)),"",INDIRECT("'SorP'!$A$"&amp;MATCH($S883&amp;$J883,SorP!C:C,0))))</f>
        <v/>
      </c>
      <c r="U883" s="168"/>
      <c r="V883" s="169" t="e">
        <f>IF(C883="",NA(),MATCH($B883&amp;$C883,'Smelter Look-up'!$J:$J,0))</f>
        <v>#N/A</v>
      </c>
      <c r="X883" s="170">
        <f t="shared" ca="1" si="43"/>
        <v>0</v>
      </c>
      <c r="AB883" s="314" t="str">
        <f t="shared" si="45"/>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4"/>
        <v/>
      </c>
      <c r="T884" s="155" t="str">
        <f ca="1">IF(B884="","",IF(ISERROR(MATCH($J884,SorP!$B$1:$B$6226,0)),"",INDIRECT("'SorP'!$A$"&amp;MATCH($S884&amp;$J884,SorP!C:C,0))))</f>
        <v/>
      </c>
      <c r="U884" s="168"/>
      <c r="V884" s="169" t="e">
        <f>IF(C884="",NA(),MATCH($B884&amp;$C884,'Smelter Look-up'!$J:$J,0))</f>
        <v>#N/A</v>
      </c>
      <c r="X884" s="170">
        <f t="shared" ca="1" si="43"/>
        <v>0</v>
      </c>
      <c r="AB884" s="314" t="str">
        <f t="shared" si="45"/>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4"/>
        <v/>
      </c>
      <c r="T885" s="155" t="str">
        <f ca="1">IF(B885="","",IF(ISERROR(MATCH($J885,SorP!$B$1:$B$6226,0)),"",INDIRECT("'SorP'!$A$"&amp;MATCH($S885&amp;$J885,SorP!C:C,0))))</f>
        <v/>
      </c>
      <c r="U885" s="168"/>
      <c r="V885" s="169" t="e">
        <f>IF(C885="",NA(),MATCH($B885&amp;$C885,'Smelter Look-up'!$J:$J,0))</f>
        <v>#N/A</v>
      </c>
      <c r="X885" s="170">
        <f t="shared" ca="1" si="43"/>
        <v>0</v>
      </c>
      <c r="AB885" s="314" t="str">
        <f t="shared" si="45"/>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4"/>
        <v/>
      </c>
      <c r="T886" s="155" t="str">
        <f ca="1">IF(B886="","",IF(ISERROR(MATCH($J886,SorP!$B$1:$B$6226,0)),"",INDIRECT("'SorP'!$A$"&amp;MATCH($S886&amp;$J886,SorP!C:C,0))))</f>
        <v/>
      </c>
      <c r="U886" s="168"/>
      <c r="V886" s="169" t="e">
        <f>IF(C886="",NA(),MATCH($B886&amp;$C886,'Smelter Look-up'!$J:$J,0))</f>
        <v>#N/A</v>
      </c>
      <c r="X886" s="170">
        <f t="shared" ca="1" si="43"/>
        <v>0</v>
      </c>
      <c r="AB886" s="314" t="str">
        <f t="shared" si="45"/>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4"/>
        <v/>
      </c>
      <c r="T887" s="155" t="str">
        <f ca="1">IF(B887="","",IF(ISERROR(MATCH($J887,SorP!$B$1:$B$6226,0)),"",INDIRECT("'SorP'!$A$"&amp;MATCH($S887&amp;$J887,SorP!C:C,0))))</f>
        <v/>
      </c>
      <c r="U887" s="168"/>
      <c r="V887" s="169" t="e">
        <f>IF(C887="",NA(),MATCH($B887&amp;$C887,'Smelter Look-up'!$J:$J,0))</f>
        <v>#N/A</v>
      </c>
      <c r="X887" s="170">
        <f t="shared" ca="1" si="43"/>
        <v>0</v>
      </c>
      <c r="AB887" s="314" t="str">
        <f t="shared" si="45"/>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4"/>
        <v/>
      </c>
      <c r="T888" s="155" t="str">
        <f ca="1">IF(B888="","",IF(ISERROR(MATCH($J888,SorP!$B$1:$B$6226,0)),"",INDIRECT("'SorP'!$A$"&amp;MATCH($S888&amp;$J888,SorP!C:C,0))))</f>
        <v/>
      </c>
      <c r="U888" s="168"/>
      <c r="V888" s="169" t="e">
        <f>IF(C888="",NA(),MATCH($B888&amp;$C888,'Smelter Look-up'!$J:$J,0))</f>
        <v>#N/A</v>
      </c>
      <c r="X888" s="170">
        <f t="shared" ca="1" si="43"/>
        <v>0</v>
      </c>
      <c r="AB888" s="314" t="str">
        <f t="shared" si="45"/>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4"/>
        <v/>
      </c>
      <c r="T889" s="155" t="str">
        <f ca="1">IF(B889="","",IF(ISERROR(MATCH($J889,SorP!$B$1:$B$6226,0)),"",INDIRECT("'SorP'!$A$"&amp;MATCH($S889&amp;$J889,SorP!C:C,0))))</f>
        <v/>
      </c>
      <c r="U889" s="168"/>
      <c r="V889" s="169" t="e">
        <f>IF(C889="",NA(),MATCH($B889&amp;$C889,'Smelter Look-up'!$J:$J,0))</f>
        <v>#N/A</v>
      </c>
      <c r="X889" s="170">
        <f t="shared" ca="1" si="43"/>
        <v>0</v>
      </c>
      <c r="AB889" s="314" t="str">
        <f t="shared" si="45"/>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4"/>
        <v/>
      </c>
      <c r="T890" s="155" t="str">
        <f ca="1">IF(B890="","",IF(ISERROR(MATCH($J890,SorP!$B$1:$B$6226,0)),"",INDIRECT("'SorP'!$A$"&amp;MATCH($S890&amp;$J890,SorP!C:C,0))))</f>
        <v/>
      </c>
      <c r="U890" s="168"/>
      <c r="V890" s="169" t="e">
        <f>IF(C890="",NA(),MATCH($B890&amp;$C890,'Smelter Look-up'!$J:$J,0))</f>
        <v>#N/A</v>
      </c>
      <c r="X890" s="170">
        <f t="shared" ca="1" si="43"/>
        <v>0</v>
      </c>
      <c r="AB890" s="314" t="str">
        <f t="shared" si="45"/>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4"/>
        <v/>
      </c>
      <c r="T891" s="155" t="str">
        <f ca="1">IF(B891="","",IF(ISERROR(MATCH($J891,SorP!$B$1:$B$6226,0)),"",INDIRECT("'SorP'!$A$"&amp;MATCH($S891&amp;$J891,SorP!C:C,0))))</f>
        <v/>
      </c>
      <c r="U891" s="168"/>
      <c r="V891" s="169" t="e">
        <f>IF(C891="",NA(),MATCH($B891&amp;$C891,'Smelter Look-up'!$J:$J,0))</f>
        <v>#N/A</v>
      </c>
      <c r="X891" s="170">
        <f t="shared" ca="1" si="43"/>
        <v>0</v>
      </c>
      <c r="AB891" s="314" t="str">
        <f t="shared" si="45"/>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4"/>
        <v/>
      </c>
      <c r="T892" s="155" t="str">
        <f ca="1">IF(B892="","",IF(ISERROR(MATCH($J892,SorP!$B$1:$B$6226,0)),"",INDIRECT("'SorP'!$A$"&amp;MATCH($S892&amp;$J892,SorP!C:C,0))))</f>
        <v/>
      </c>
      <c r="U892" s="168"/>
      <c r="V892" s="169" t="e">
        <f>IF(C892="",NA(),MATCH($B892&amp;$C892,'Smelter Look-up'!$J:$J,0))</f>
        <v>#N/A</v>
      </c>
      <c r="X892" s="170">
        <f t="shared" ca="1" si="43"/>
        <v>0</v>
      </c>
      <c r="AB892" s="314" t="str">
        <f t="shared" si="45"/>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4"/>
        <v/>
      </c>
      <c r="T893" s="155" t="str">
        <f ca="1">IF(B893="","",IF(ISERROR(MATCH($J893,SorP!$B$1:$B$6226,0)),"",INDIRECT("'SorP'!$A$"&amp;MATCH($S893&amp;$J893,SorP!C:C,0))))</f>
        <v/>
      </c>
      <c r="U893" s="168"/>
      <c r="V893" s="169" t="e">
        <f>IF(C893="",NA(),MATCH($B893&amp;$C893,'Smelter Look-up'!$J:$J,0))</f>
        <v>#N/A</v>
      </c>
      <c r="X893" s="170">
        <f t="shared" ca="1" si="43"/>
        <v>0</v>
      </c>
      <c r="AB893" s="314" t="str">
        <f t="shared" si="45"/>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4"/>
        <v/>
      </c>
      <c r="T894" s="155" t="str">
        <f ca="1">IF(B894="","",IF(ISERROR(MATCH($J894,SorP!$B$1:$B$6226,0)),"",INDIRECT("'SorP'!$A$"&amp;MATCH($S894&amp;$J894,SorP!C:C,0))))</f>
        <v/>
      </c>
      <c r="U894" s="168"/>
      <c r="V894" s="169" t="e">
        <f>IF(C894="",NA(),MATCH($B894&amp;$C894,'Smelter Look-up'!$J:$J,0))</f>
        <v>#N/A</v>
      </c>
      <c r="X894" s="170">
        <f t="shared" ca="1" si="43"/>
        <v>0</v>
      </c>
      <c r="AB894" s="314" t="str">
        <f t="shared" si="45"/>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4"/>
        <v/>
      </c>
      <c r="T895" s="155" t="str">
        <f ca="1">IF(B895="","",IF(ISERROR(MATCH($J895,SorP!$B$1:$B$6226,0)),"",INDIRECT("'SorP'!$A$"&amp;MATCH($S895&amp;$J895,SorP!C:C,0))))</f>
        <v/>
      </c>
      <c r="U895" s="168"/>
      <c r="V895" s="169" t="e">
        <f>IF(C895="",NA(),MATCH($B895&amp;$C895,'Smelter Look-up'!$J:$J,0))</f>
        <v>#N/A</v>
      </c>
      <c r="X895" s="170">
        <f t="shared" ref="X895:X958" ca="1" si="46">IF(AND(C895="Smelter not listed",OR(LEN(D895)=0,LEN(E895)=0)),1,0)</f>
        <v>0</v>
      </c>
      <c r="AB895" s="314" t="str">
        <f t="shared" si="45"/>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7">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6"/>
        <v>0</v>
      </c>
      <c r="AB896" s="314" t="str">
        <f t="shared" si="45"/>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7"/>
        <v/>
      </c>
      <c r="T897" s="155" t="str">
        <f ca="1">IF(B897="","",IF(ISERROR(MATCH($J897,SorP!$B$1:$B$6226,0)),"",INDIRECT("'SorP'!$A$"&amp;MATCH($S897&amp;$J897,SorP!C:C,0))))</f>
        <v/>
      </c>
      <c r="U897" s="168"/>
      <c r="V897" s="169" t="e">
        <f>IF(C897="",NA(),MATCH($B897&amp;$C897,'Smelter Look-up'!$J:$J,0))</f>
        <v>#N/A</v>
      </c>
      <c r="X897" s="170">
        <f t="shared" ca="1" si="46"/>
        <v>0</v>
      </c>
      <c r="AB897" s="314" t="str">
        <f t="shared" si="45"/>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7"/>
        <v/>
      </c>
      <c r="T898" s="155" t="str">
        <f ca="1">IF(B898="","",IF(ISERROR(MATCH($J898,SorP!$B$1:$B$6226,0)),"",INDIRECT("'SorP'!$A$"&amp;MATCH($S898&amp;$J898,SorP!C:C,0))))</f>
        <v/>
      </c>
      <c r="U898" s="168"/>
      <c r="V898" s="169" t="e">
        <f>IF(C898="",NA(),MATCH($B898&amp;$C898,'Smelter Look-up'!$J:$J,0))</f>
        <v>#N/A</v>
      </c>
      <c r="X898" s="170">
        <f t="shared" ca="1" si="46"/>
        <v>0</v>
      </c>
      <c r="AB898" s="314" t="str">
        <f t="shared" si="45"/>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7"/>
        <v/>
      </c>
      <c r="T899" s="155" t="str">
        <f ca="1">IF(B899="","",IF(ISERROR(MATCH($J899,SorP!$B$1:$B$6226,0)),"",INDIRECT("'SorP'!$A$"&amp;MATCH($S899&amp;$J899,SorP!C:C,0))))</f>
        <v/>
      </c>
      <c r="U899" s="168"/>
      <c r="V899" s="169" t="e">
        <f>IF(C899="",NA(),MATCH($B899&amp;$C899,'Smelter Look-up'!$J:$J,0))</f>
        <v>#N/A</v>
      </c>
      <c r="X899" s="170">
        <f t="shared" ca="1" si="46"/>
        <v>0</v>
      </c>
      <c r="AB899" s="314" t="str">
        <f t="shared" si="45"/>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7"/>
        <v/>
      </c>
      <c r="T900" s="155" t="str">
        <f ca="1">IF(B900="","",IF(ISERROR(MATCH($J900,SorP!$B$1:$B$6226,0)),"",INDIRECT("'SorP'!$A$"&amp;MATCH($S900&amp;$J900,SorP!C:C,0))))</f>
        <v/>
      </c>
      <c r="U900" s="168"/>
      <c r="V900" s="169" t="e">
        <f>IF(C900="",NA(),MATCH($B900&amp;$C900,'Smelter Look-up'!$J:$J,0))</f>
        <v>#N/A</v>
      </c>
      <c r="X900" s="170">
        <f t="shared" ca="1" si="46"/>
        <v>0</v>
      </c>
      <c r="AB900" s="314" t="str">
        <f t="shared" si="45"/>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7"/>
        <v/>
      </c>
      <c r="T901" s="155" t="str">
        <f ca="1">IF(B901="","",IF(ISERROR(MATCH($J901,SorP!$B$1:$B$6226,0)),"",INDIRECT("'SorP'!$A$"&amp;MATCH($S901&amp;$J901,SorP!C:C,0))))</f>
        <v/>
      </c>
      <c r="U901" s="168"/>
      <c r="V901" s="169" t="e">
        <f>IF(C901="",NA(),MATCH($B901&amp;$C901,'Smelter Look-up'!$J:$J,0))</f>
        <v>#N/A</v>
      </c>
      <c r="X901" s="170">
        <f t="shared" ca="1" si="46"/>
        <v>0</v>
      </c>
      <c r="AB901" s="314" t="str">
        <f t="shared" si="45"/>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7"/>
        <v/>
      </c>
      <c r="T902" s="155" t="str">
        <f ca="1">IF(B902="","",IF(ISERROR(MATCH($J902,SorP!$B$1:$B$6226,0)),"",INDIRECT("'SorP'!$A$"&amp;MATCH($S902&amp;$J902,SorP!C:C,0))))</f>
        <v/>
      </c>
      <c r="U902" s="168"/>
      <c r="V902" s="169" t="e">
        <f>IF(C902="",NA(),MATCH($B902&amp;$C902,'Smelter Look-up'!$J:$J,0))</f>
        <v>#N/A</v>
      </c>
      <c r="X902" s="170">
        <f t="shared" ca="1" si="46"/>
        <v>0</v>
      </c>
      <c r="AB902" s="314" t="str">
        <f t="shared" ref="AB902:AB965" si="48">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7"/>
        <v/>
      </c>
      <c r="T903" s="155" t="str">
        <f ca="1">IF(B903="","",IF(ISERROR(MATCH($J903,SorP!$B$1:$B$6226,0)),"",INDIRECT("'SorP'!$A$"&amp;MATCH($S903&amp;$J903,SorP!C:C,0))))</f>
        <v/>
      </c>
      <c r="U903" s="168"/>
      <c r="V903" s="169" t="e">
        <f>IF(C903="",NA(),MATCH($B903&amp;$C903,'Smelter Look-up'!$J:$J,0))</f>
        <v>#N/A</v>
      </c>
      <c r="X903" s="170">
        <f t="shared" ca="1" si="46"/>
        <v>0</v>
      </c>
      <c r="AB903" s="314" t="str">
        <f t="shared" si="48"/>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7"/>
        <v/>
      </c>
      <c r="T904" s="155" t="str">
        <f ca="1">IF(B904="","",IF(ISERROR(MATCH($J904,SorP!$B$1:$B$6226,0)),"",INDIRECT("'SorP'!$A$"&amp;MATCH($S904&amp;$J904,SorP!C:C,0))))</f>
        <v/>
      </c>
      <c r="U904" s="168"/>
      <c r="V904" s="169" t="e">
        <f>IF(C904="",NA(),MATCH($B904&amp;$C904,'Smelter Look-up'!$J:$J,0))</f>
        <v>#N/A</v>
      </c>
      <c r="X904" s="170">
        <f t="shared" ca="1" si="46"/>
        <v>0</v>
      </c>
      <c r="AB904" s="314" t="str">
        <f t="shared" si="48"/>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7"/>
        <v/>
      </c>
      <c r="T905" s="155" t="str">
        <f ca="1">IF(B905="","",IF(ISERROR(MATCH($J905,SorP!$B$1:$B$6226,0)),"",INDIRECT("'SorP'!$A$"&amp;MATCH($S905&amp;$J905,SorP!C:C,0))))</f>
        <v/>
      </c>
      <c r="U905" s="168"/>
      <c r="V905" s="169" t="e">
        <f>IF(C905="",NA(),MATCH($B905&amp;$C905,'Smelter Look-up'!$J:$J,0))</f>
        <v>#N/A</v>
      </c>
      <c r="X905" s="170">
        <f t="shared" ca="1" si="46"/>
        <v>0</v>
      </c>
      <c r="AB905" s="314" t="str">
        <f t="shared" si="48"/>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7"/>
        <v/>
      </c>
      <c r="T906" s="155" t="str">
        <f ca="1">IF(B906="","",IF(ISERROR(MATCH($J906,SorP!$B$1:$B$6226,0)),"",INDIRECT("'SorP'!$A$"&amp;MATCH($S906&amp;$J906,SorP!C:C,0))))</f>
        <v/>
      </c>
      <c r="U906" s="168"/>
      <c r="V906" s="169" t="e">
        <f>IF(C906="",NA(),MATCH($B906&amp;$C906,'Smelter Look-up'!$J:$J,0))</f>
        <v>#N/A</v>
      </c>
      <c r="X906" s="170">
        <f t="shared" ca="1" si="46"/>
        <v>0</v>
      </c>
      <c r="AB906" s="314" t="str">
        <f t="shared" si="48"/>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7"/>
        <v/>
      </c>
      <c r="T907" s="155" t="str">
        <f ca="1">IF(B907="","",IF(ISERROR(MATCH($J907,SorP!$B$1:$B$6226,0)),"",INDIRECT("'SorP'!$A$"&amp;MATCH($S907&amp;$J907,SorP!C:C,0))))</f>
        <v/>
      </c>
      <c r="U907" s="168"/>
      <c r="V907" s="169" t="e">
        <f>IF(C907="",NA(),MATCH($B907&amp;$C907,'Smelter Look-up'!$J:$J,0))</f>
        <v>#N/A</v>
      </c>
      <c r="X907" s="170">
        <f t="shared" ca="1" si="46"/>
        <v>0</v>
      </c>
      <c r="AB907" s="314" t="str">
        <f t="shared" si="48"/>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7"/>
        <v/>
      </c>
      <c r="T908" s="155" t="str">
        <f ca="1">IF(B908="","",IF(ISERROR(MATCH($J908,SorP!$B$1:$B$6226,0)),"",INDIRECT("'SorP'!$A$"&amp;MATCH($S908&amp;$J908,SorP!C:C,0))))</f>
        <v/>
      </c>
      <c r="U908" s="168"/>
      <c r="V908" s="169" t="e">
        <f>IF(C908="",NA(),MATCH($B908&amp;$C908,'Smelter Look-up'!$J:$J,0))</f>
        <v>#N/A</v>
      </c>
      <c r="X908" s="170">
        <f t="shared" ca="1" si="46"/>
        <v>0</v>
      </c>
      <c r="AB908" s="314" t="str">
        <f t="shared" si="48"/>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7"/>
        <v/>
      </c>
      <c r="T909" s="155" t="str">
        <f ca="1">IF(B909="","",IF(ISERROR(MATCH($J909,SorP!$B$1:$B$6226,0)),"",INDIRECT("'SorP'!$A$"&amp;MATCH($S909&amp;$J909,SorP!C:C,0))))</f>
        <v/>
      </c>
      <c r="U909" s="168"/>
      <c r="V909" s="169" t="e">
        <f>IF(C909="",NA(),MATCH($B909&amp;$C909,'Smelter Look-up'!$J:$J,0))</f>
        <v>#N/A</v>
      </c>
      <c r="X909" s="170">
        <f t="shared" ca="1" si="46"/>
        <v>0</v>
      </c>
      <c r="AB909" s="314" t="str">
        <f t="shared" si="48"/>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7"/>
        <v/>
      </c>
      <c r="T910" s="155" t="str">
        <f ca="1">IF(B910="","",IF(ISERROR(MATCH($J910,SorP!$B$1:$B$6226,0)),"",INDIRECT("'SorP'!$A$"&amp;MATCH($S910&amp;$J910,SorP!C:C,0))))</f>
        <v/>
      </c>
      <c r="U910" s="168"/>
      <c r="V910" s="169" t="e">
        <f>IF(C910="",NA(),MATCH($B910&amp;$C910,'Smelter Look-up'!$J:$J,0))</f>
        <v>#N/A</v>
      </c>
      <c r="X910" s="170">
        <f t="shared" ca="1" si="46"/>
        <v>0</v>
      </c>
      <c r="AB910" s="314" t="str">
        <f t="shared" si="48"/>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7"/>
        <v/>
      </c>
      <c r="T911" s="155" t="str">
        <f ca="1">IF(B911="","",IF(ISERROR(MATCH($J911,SorP!$B$1:$B$6226,0)),"",INDIRECT("'SorP'!$A$"&amp;MATCH($S911&amp;$J911,SorP!C:C,0))))</f>
        <v/>
      </c>
      <c r="U911" s="168"/>
      <c r="V911" s="169" t="e">
        <f>IF(C911="",NA(),MATCH($B911&amp;$C911,'Smelter Look-up'!$J:$J,0))</f>
        <v>#N/A</v>
      </c>
      <c r="X911" s="170">
        <f t="shared" ca="1" si="46"/>
        <v>0</v>
      </c>
      <c r="AB911" s="314" t="str">
        <f t="shared" si="48"/>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7"/>
        <v/>
      </c>
      <c r="T912" s="155" t="str">
        <f ca="1">IF(B912="","",IF(ISERROR(MATCH($J912,SorP!$B$1:$B$6226,0)),"",INDIRECT("'SorP'!$A$"&amp;MATCH($S912&amp;$J912,SorP!C:C,0))))</f>
        <v/>
      </c>
      <c r="U912" s="168"/>
      <c r="V912" s="169" t="e">
        <f>IF(C912="",NA(),MATCH($B912&amp;$C912,'Smelter Look-up'!$J:$J,0))</f>
        <v>#N/A</v>
      </c>
      <c r="X912" s="170">
        <f t="shared" ca="1" si="46"/>
        <v>0</v>
      </c>
      <c r="AB912" s="314" t="str">
        <f t="shared" si="48"/>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7"/>
        <v/>
      </c>
      <c r="T913" s="155" t="str">
        <f ca="1">IF(B913="","",IF(ISERROR(MATCH($J913,SorP!$B$1:$B$6226,0)),"",INDIRECT("'SorP'!$A$"&amp;MATCH($S913&amp;$J913,SorP!C:C,0))))</f>
        <v/>
      </c>
      <c r="U913" s="168"/>
      <c r="V913" s="169" t="e">
        <f>IF(C913="",NA(),MATCH($B913&amp;$C913,'Smelter Look-up'!$J:$J,0))</f>
        <v>#N/A</v>
      </c>
      <c r="X913" s="170">
        <f t="shared" ca="1" si="46"/>
        <v>0</v>
      </c>
      <c r="AB913" s="314" t="str">
        <f t="shared" si="48"/>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7"/>
        <v/>
      </c>
      <c r="T914" s="155" t="str">
        <f ca="1">IF(B914="","",IF(ISERROR(MATCH($J914,SorP!$B$1:$B$6226,0)),"",INDIRECT("'SorP'!$A$"&amp;MATCH($S914&amp;$J914,SorP!C:C,0))))</f>
        <v/>
      </c>
      <c r="U914" s="168"/>
      <c r="V914" s="169" t="e">
        <f>IF(C914="",NA(),MATCH($B914&amp;$C914,'Smelter Look-up'!$J:$J,0))</f>
        <v>#N/A</v>
      </c>
      <c r="X914" s="170">
        <f t="shared" ca="1" si="46"/>
        <v>0</v>
      </c>
      <c r="AB914" s="314" t="str">
        <f t="shared" si="48"/>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7"/>
        <v/>
      </c>
      <c r="T915" s="155" t="str">
        <f ca="1">IF(B915="","",IF(ISERROR(MATCH($J915,SorP!$B$1:$B$6226,0)),"",INDIRECT("'SorP'!$A$"&amp;MATCH($S915&amp;$J915,SorP!C:C,0))))</f>
        <v/>
      </c>
      <c r="U915" s="168"/>
      <c r="V915" s="169" t="e">
        <f>IF(C915="",NA(),MATCH($B915&amp;$C915,'Smelter Look-up'!$J:$J,0))</f>
        <v>#N/A</v>
      </c>
      <c r="X915" s="170">
        <f t="shared" ca="1" si="46"/>
        <v>0</v>
      </c>
      <c r="AB915" s="314" t="str">
        <f t="shared" si="48"/>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7"/>
        <v/>
      </c>
      <c r="T916" s="155" t="str">
        <f ca="1">IF(B916="","",IF(ISERROR(MATCH($J916,SorP!$B$1:$B$6226,0)),"",INDIRECT("'SorP'!$A$"&amp;MATCH($S916&amp;$J916,SorP!C:C,0))))</f>
        <v/>
      </c>
      <c r="U916" s="168"/>
      <c r="V916" s="169" t="e">
        <f>IF(C916="",NA(),MATCH($B916&amp;$C916,'Smelter Look-up'!$J:$J,0))</f>
        <v>#N/A</v>
      </c>
      <c r="X916" s="170">
        <f t="shared" ca="1" si="46"/>
        <v>0</v>
      </c>
      <c r="AB916" s="314" t="str">
        <f t="shared" si="48"/>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7"/>
        <v/>
      </c>
      <c r="T917" s="155" t="str">
        <f ca="1">IF(B917="","",IF(ISERROR(MATCH($J917,SorP!$B$1:$B$6226,0)),"",INDIRECT("'SorP'!$A$"&amp;MATCH($S917&amp;$J917,SorP!C:C,0))))</f>
        <v/>
      </c>
      <c r="U917" s="168"/>
      <c r="V917" s="169" t="e">
        <f>IF(C917="",NA(),MATCH($B917&amp;$C917,'Smelter Look-up'!$J:$J,0))</f>
        <v>#N/A</v>
      </c>
      <c r="X917" s="170">
        <f t="shared" ca="1" si="46"/>
        <v>0</v>
      </c>
      <c r="AB917" s="314" t="str">
        <f t="shared" si="48"/>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7"/>
        <v/>
      </c>
      <c r="T918" s="155" t="str">
        <f ca="1">IF(B918="","",IF(ISERROR(MATCH($J918,SorP!$B$1:$B$6226,0)),"",INDIRECT("'SorP'!$A$"&amp;MATCH($S918&amp;$J918,SorP!C:C,0))))</f>
        <v/>
      </c>
      <c r="U918" s="168"/>
      <c r="V918" s="169" t="e">
        <f>IF(C918="",NA(),MATCH($B918&amp;$C918,'Smelter Look-up'!$J:$J,0))</f>
        <v>#N/A</v>
      </c>
      <c r="X918" s="170">
        <f t="shared" ca="1" si="46"/>
        <v>0</v>
      </c>
      <c r="AB918" s="314" t="str">
        <f t="shared" si="48"/>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7"/>
        <v/>
      </c>
      <c r="T919" s="155" t="str">
        <f ca="1">IF(B919="","",IF(ISERROR(MATCH($J919,SorP!$B$1:$B$6226,0)),"",INDIRECT("'SorP'!$A$"&amp;MATCH($S919&amp;$J919,SorP!C:C,0))))</f>
        <v/>
      </c>
      <c r="U919" s="168"/>
      <c r="V919" s="169" t="e">
        <f>IF(C919="",NA(),MATCH($B919&amp;$C919,'Smelter Look-up'!$J:$J,0))</f>
        <v>#N/A</v>
      </c>
      <c r="X919" s="170">
        <f t="shared" ca="1" si="46"/>
        <v>0</v>
      </c>
      <c r="AB919" s="314" t="str">
        <f t="shared" si="48"/>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7"/>
        <v/>
      </c>
      <c r="T920" s="155" t="str">
        <f ca="1">IF(B920="","",IF(ISERROR(MATCH($J920,SorP!$B$1:$B$6226,0)),"",INDIRECT("'SorP'!$A$"&amp;MATCH($S920&amp;$J920,SorP!C:C,0))))</f>
        <v/>
      </c>
      <c r="U920" s="168"/>
      <c r="V920" s="169" t="e">
        <f>IF(C920="",NA(),MATCH($B920&amp;$C920,'Smelter Look-up'!$J:$J,0))</f>
        <v>#N/A</v>
      </c>
      <c r="X920" s="170">
        <f t="shared" ca="1" si="46"/>
        <v>0</v>
      </c>
      <c r="AB920" s="314" t="str">
        <f t="shared" si="48"/>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7"/>
        <v/>
      </c>
      <c r="T921" s="155" t="str">
        <f ca="1">IF(B921="","",IF(ISERROR(MATCH($J921,SorP!$B$1:$B$6226,0)),"",INDIRECT("'SorP'!$A$"&amp;MATCH($S921&amp;$J921,SorP!C:C,0))))</f>
        <v/>
      </c>
      <c r="U921" s="168"/>
      <c r="V921" s="169" t="e">
        <f>IF(C921="",NA(),MATCH($B921&amp;$C921,'Smelter Look-up'!$J:$J,0))</f>
        <v>#N/A</v>
      </c>
      <c r="X921" s="170">
        <f t="shared" ca="1" si="46"/>
        <v>0</v>
      </c>
      <c r="AB921" s="314" t="str">
        <f t="shared" si="48"/>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7"/>
        <v/>
      </c>
      <c r="T922" s="155" t="str">
        <f ca="1">IF(B922="","",IF(ISERROR(MATCH($J922,SorP!$B$1:$B$6226,0)),"",INDIRECT("'SorP'!$A$"&amp;MATCH($S922&amp;$J922,SorP!C:C,0))))</f>
        <v/>
      </c>
      <c r="U922" s="168"/>
      <c r="V922" s="169" t="e">
        <f>IF(C922="",NA(),MATCH($B922&amp;$C922,'Smelter Look-up'!$J:$J,0))</f>
        <v>#N/A</v>
      </c>
      <c r="X922" s="170">
        <f t="shared" ca="1" si="46"/>
        <v>0</v>
      </c>
      <c r="AB922" s="314" t="str">
        <f t="shared" si="48"/>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7"/>
        <v/>
      </c>
      <c r="T923" s="155" t="str">
        <f ca="1">IF(B923="","",IF(ISERROR(MATCH($J923,SorP!$B$1:$B$6226,0)),"",INDIRECT("'SorP'!$A$"&amp;MATCH($S923&amp;$J923,SorP!C:C,0))))</f>
        <v/>
      </c>
      <c r="U923" s="168"/>
      <c r="V923" s="169" t="e">
        <f>IF(C923="",NA(),MATCH($B923&amp;$C923,'Smelter Look-up'!$J:$J,0))</f>
        <v>#N/A</v>
      </c>
      <c r="X923" s="170">
        <f t="shared" ca="1" si="46"/>
        <v>0</v>
      </c>
      <c r="AB923" s="314" t="str">
        <f t="shared" si="48"/>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7"/>
        <v/>
      </c>
      <c r="T924" s="155" t="str">
        <f ca="1">IF(B924="","",IF(ISERROR(MATCH($J924,SorP!$B$1:$B$6226,0)),"",INDIRECT("'SorP'!$A$"&amp;MATCH($S924&amp;$J924,SorP!C:C,0))))</f>
        <v/>
      </c>
      <c r="U924" s="168"/>
      <c r="V924" s="169" t="e">
        <f>IF(C924="",NA(),MATCH($B924&amp;$C924,'Smelter Look-up'!$J:$J,0))</f>
        <v>#N/A</v>
      </c>
      <c r="X924" s="170">
        <f t="shared" ca="1" si="46"/>
        <v>0</v>
      </c>
      <c r="AB924" s="314" t="str">
        <f t="shared" si="48"/>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7"/>
        <v/>
      </c>
      <c r="T925" s="155" t="str">
        <f ca="1">IF(B925="","",IF(ISERROR(MATCH($J925,SorP!$B$1:$B$6226,0)),"",INDIRECT("'SorP'!$A$"&amp;MATCH($S925&amp;$J925,SorP!C:C,0))))</f>
        <v/>
      </c>
      <c r="U925" s="168"/>
      <c r="V925" s="169" t="e">
        <f>IF(C925="",NA(),MATCH($B925&amp;$C925,'Smelter Look-up'!$J:$J,0))</f>
        <v>#N/A</v>
      </c>
      <c r="X925" s="170">
        <f t="shared" ca="1" si="46"/>
        <v>0</v>
      </c>
      <c r="AB925" s="314" t="str">
        <f t="shared" si="48"/>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7"/>
        <v/>
      </c>
      <c r="T926" s="155" t="str">
        <f ca="1">IF(B926="","",IF(ISERROR(MATCH($J926,SorP!$B$1:$B$6226,0)),"",INDIRECT("'SorP'!$A$"&amp;MATCH($S926&amp;$J926,SorP!C:C,0))))</f>
        <v/>
      </c>
      <c r="U926" s="168"/>
      <c r="V926" s="169" t="e">
        <f>IF(C926="",NA(),MATCH($B926&amp;$C926,'Smelter Look-up'!$J:$J,0))</f>
        <v>#N/A</v>
      </c>
      <c r="X926" s="170">
        <f t="shared" ca="1" si="46"/>
        <v>0</v>
      </c>
      <c r="AB926" s="314" t="str">
        <f t="shared" si="48"/>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7"/>
        <v/>
      </c>
      <c r="T927" s="155" t="str">
        <f ca="1">IF(B927="","",IF(ISERROR(MATCH($J927,SorP!$B$1:$B$6226,0)),"",INDIRECT("'SorP'!$A$"&amp;MATCH($S927&amp;$J927,SorP!C:C,0))))</f>
        <v/>
      </c>
      <c r="U927" s="168"/>
      <c r="V927" s="169" t="e">
        <f>IF(C927="",NA(),MATCH($B927&amp;$C927,'Smelter Look-up'!$J:$J,0))</f>
        <v>#N/A</v>
      </c>
      <c r="X927" s="170">
        <f t="shared" ca="1" si="46"/>
        <v>0</v>
      </c>
      <c r="AB927" s="314" t="str">
        <f t="shared" si="48"/>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7"/>
        <v/>
      </c>
      <c r="T928" s="155" t="str">
        <f ca="1">IF(B928="","",IF(ISERROR(MATCH($J928,SorP!$B$1:$B$6226,0)),"",INDIRECT("'SorP'!$A$"&amp;MATCH($S928&amp;$J928,SorP!C:C,0))))</f>
        <v/>
      </c>
      <c r="U928" s="168"/>
      <c r="V928" s="169" t="e">
        <f>IF(C928="",NA(),MATCH($B928&amp;$C928,'Smelter Look-up'!$J:$J,0))</f>
        <v>#N/A</v>
      </c>
      <c r="X928" s="170">
        <f t="shared" ca="1" si="46"/>
        <v>0</v>
      </c>
      <c r="AB928" s="314" t="str">
        <f t="shared" si="48"/>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7"/>
        <v/>
      </c>
      <c r="T929" s="155" t="str">
        <f ca="1">IF(B929="","",IF(ISERROR(MATCH($J929,SorP!$B$1:$B$6226,0)),"",INDIRECT("'SorP'!$A$"&amp;MATCH($S929&amp;$J929,SorP!C:C,0))))</f>
        <v/>
      </c>
      <c r="U929" s="168"/>
      <c r="V929" s="169" t="e">
        <f>IF(C929="",NA(),MATCH($B929&amp;$C929,'Smelter Look-up'!$J:$J,0))</f>
        <v>#N/A</v>
      </c>
      <c r="X929" s="170">
        <f t="shared" ca="1" si="46"/>
        <v>0</v>
      </c>
      <c r="AB929" s="314" t="str">
        <f t="shared" si="48"/>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7"/>
        <v/>
      </c>
      <c r="T930" s="155" t="str">
        <f ca="1">IF(B930="","",IF(ISERROR(MATCH($J930,SorP!$B$1:$B$6226,0)),"",INDIRECT("'SorP'!$A$"&amp;MATCH($S930&amp;$J930,SorP!C:C,0))))</f>
        <v/>
      </c>
      <c r="U930" s="168"/>
      <c r="V930" s="169" t="e">
        <f>IF(C930="",NA(),MATCH($B930&amp;$C930,'Smelter Look-up'!$J:$J,0))</f>
        <v>#N/A</v>
      </c>
      <c r="X930" s="170">
        <f t="shared" ca="1" si="46"/>
        <v>0</v>
      </c>
      <c r="AB930" s="314" t="str">
        <f t="shared" si="48"/>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7"/>
        <v/>
      </c>
      <c r="T931" s="155" t="str">
        <f ca="1">IF(B931="","",IF(ISERROR(MATCH($J931,SorP!$B$1:$B$6226,0)),"",INDIRECT("'SorP'!$A$"&amp;MATCH($S931&amp;$J931,SorP!C:C,0))))</f>
        <v/>
      </c>
      <c r="U931" s="168"/>
      <c r="V931" s="169" t="e">
        <f>IF(C931="",NA(),MATCH($B931&amp;$C931,'Smelter Look-up'!$J:$J,0))</f>
        <v>#N/A</v>
      </c>
      <c r="X931" s="170">
        <f t="shared" ca="1" si="46"/>
        <v>0</v>
      </c>
      <c r="AB931" s="314" t="str">
        <f t="shared" si="48"/>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7"/>
        <v/>
      </c>
      <c r="T932" s="155" t="str">
        <f ca="1">IF(B932="","",IF(ISERROR(MATCH($J932,SorP!$B$1:$B$6226,0)),"",INDIRECT("'SorP'!$A$"&amp;MATCH($S932&amp;$J932,SorP!C:C,0))))</f>
        <v/>
      </c>
      <c r="U932" s="168"/>
      <c r="V932" s="169" t="e">
        <f>IF(C932="",NA(),MATCH($B932&amp;$C932,'Smelter Look-up'!$J:$J,0))</f>
        <v>#N/A</v>
      </c>
      <c r="X932" s="170">
        <f t="shared" ca="1" si="46"/>
        <v>0</v>
      </c>
      <c r="AB932" s="314" t="str">
        <f t="shared" si="48"/>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7"/>
        <v/>
      </c>
      <c r="T933" s="155" t="str">
        <f ca="1">IF(B933="","",IF(ISERROR(MATCH($J933,SorP!$B$1:$B$6226,0)),"",INDIRECT("'SorP'!$A$"&amp;MATCH($S933&amp;$J933,SorP!C:C,0))))</f>
        <v/>
      </c>
      <c r="U933" s="168"/>
      <c r="V933" s="169" t="e">
        <f>IF(C933="",NA(),MATCH($B933&amp;$C933,'Smelter Look-up'!$J:$J,0))</f>
        <v>#N/A</v>
      </c>
      <c r="X933" s="170">
        <f t="shared" ca="1" si="46"/>
        <v>0</v>
      </c>
      <c r="AB933" s="314" t="str">
        <f t="shared" si="48"/>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7"/>
        <v/>
      </c>
      <c r="T934" s="155" t="str">
        <f ca="1">IF(B934="","",IF(ISERROR(MATCH($J934,SorP!$B$1:$B$6226,0)),"",INDIRECT("'SorP'!$A$"&amp;MATCH($S934&amp;$J934,SorP!C:C,0))))</f>
        <v/>
      </c>
      <c r="U934" s="168"/>
      <c r="V934" s="169" t="e">
        <f>IF(C934="",NA(),MATCH($B934&amp;$C934,'Smelter Look-up'!$J:$J,0))</f>
        <v>#N/A</v>
      </c>
      <c r="X934" s="170">
        <f t="shared" ca="1" si="46"/>
        <v>0</v>
      </c>
      <c r="AB934" s="314" t="str">
        <f t="shared" si="48"/>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7"/>
        <v/>
      </c>
      <c r="T935" s="155" t="str">
        <f ca="1">IF(B935="","",IF(ISERROR(MATCH($J935,SorP!$B$1:$B$6226,0)),"",INDIRECT("'SorP'!$A$"&amp;MATCH($S935&amp;$J935,SorP!C:C,0))))</f>
        <v/>
      </c>
      <c r="U935" s="168"/>
      <c r="V935" s="169" t="e">
        <f>IF(C935="",NA(),MATCH($B935&amp;$C935,'Smelter Look-up'!$J:$J,0))</f>
        <v>#N/A</v>
      </c>
      <c r="X935" s="170">
        <f t="shared" ca="1" si="46"/>
        <v>0</v>
      </c>
      <c r="AB935" s="314" t="str">
        <f t="shared" si="48"/>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7"/>
        <v/>
      </c>
      <c r="T936" s="155" t="str">
        <f ca="1">IF(B936="","",IF(ISERROR(MATCH($J936,SorP!$B$1:$B$6226,0)),"",INDIRECT("'SorP'!$A$"&amp;MATCH($S936&amp;$J936,SorP!C:C,0))))</f>
        <v/>
      </c>
      <c r="U936" s="168"/>
      <c r="V936" s="169" t="e">
        <f>IF(C936="",NA(),MATCH($B936&amp;$C936,'Smelter Look-up'!$J:$J,0))</f>
        <v>#N/A</v>
      </c>
      <c r="X936" s="170">
        <f t="shared" ca="1" si="46"/>
        <v>0</v>
      </c>
      <c r="AB936" s="314" t="str">
        <f t="shared" si="48"/>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7"/>
        <v/>
      </c>
      <c r="T937" s="155" t="str">
        <f ca="1">IF(B937="","",IF(ISERROR(MATCH($J937,SorP!$B$1:$B$6226,0)),"",INDIRECT("'SorP'!$A$"&amp;MATCH($S937&amp;$J937,SorP!C:C,0))))</f>
        <v/>
      </c>
      <c r="U937" s="168"/>
      <c r="V937" s="169" t="e">
        <f>IF(C937="",NA(),MATCH($B937&amp;$C937,'Smelter Look-up'!$J:$J,0))</f>
        <v>#N/A</v>
      </c>
      <c r="X937" s="170">
        <f t="shared" ca="1" si="46"/>
        <v>0</v>
      </c>
      <c r="AB937" s="314" t="str">
        <f t="shared" si="48"/>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7"/>
        <v/>
      </c>
      <c r="T938" s="155" t="str">
        <f ca="1">IF(B938="","",IF(ISERROR(MATCH($J938,SorP!$B$1:$B$6226,0)),"",INDIRECT("'SorP'!$A$"&amp;MATCH($S938&amp;$J938,SorP!C:C,0))))</f>
        <v/>
      </c>
      <c r="U938" s="168"/>
      <c r="V938" s="169" t="e">
        <f>IF(C938="",NA(),MATCH($B938&amp;$C938,'Smelter Look-up'!$J:$J,0))</f>
        <v>#N/A</v>
      </c>
      <c r="X938" s="170">
        <f t="shared" ca="1" si="46"/>
        <v>0</v>
      </c>
      <c r="AB938" s="314" t="str">
        <f t="shared" si="48"/>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7"/>
        <v/>
      </c>
      <c r="T939" s="155" t="str">
        <f ca="1">IF(B939="","",IF(ISERROR(MATCH($J939,SorP!$B$1:$B$6226,0)),"",INDIRECT("'SorP'!$A$"&amp;MATCH($S939&amp;$J939,SorP!C:C,0))))</f>
        <v/>
      </c>
      <c r="U939" s="168"/>
      <c r="V939" s="169" t="e">
        <f>IF(C939="",NA(),MATCH($B939&amp;$C939,'Smelter Look-up'!$J:$J,0))</f>
        <v>#N/A</v>
      </c>
      <c r="X939" s="170">
        <f t="shared" ca="1" si="46"/>
        <v>0</v>
      </c>
      <c r="AB939" s="314" t="str">
        <f t="shared" si="48"/>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7"/>
        <v/>
      </c>
      <c r="T940" s="155" t="str">
        <f ca="1">IF(B940="","",IF(ISERROR(MATCH($J940,SorP!$B$1:$B$6226,0)),"",INDIRECT("'SorP'!$A$"&amp;MATCH($S940&amp;$J940,SorP!C:C,0))))</f>
        <v/>
      </c>
      <c r="U940" s="168"/>
      <c r="V940" s="169" t="e">
        <f>IF(C940="",NA(),MATCH($B940&amp;$C940,'Smelter Look-up'!$J:$J,0))</f>
        <v>#N/A</v>
      </c>
      <c r="X940" s="170">
        <f t="shared" ca="1" si="46"/>
        <v>0</v>
      </c>
      <c r="AB940" s="314" t="str">
        <f t="shared" si="48"/>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7"/>
        <v/>
      </c>
      <c r="T941" s="155" t="str">
        <f ca="1">IF(B941="","",IF(ISERROR(MATCH($J941,SorP!$B$1:$B$6226,0)),"",INDIRECT("'SorP'!$A$"&amp;MATCH($S941&amp;$J941,SorP!C:C,0))))</f>
        <v/>
      </c>
      <c r="U941" s="168"/>
      <c r="V941" s="169" t="e">
        <f>IF(C941="",NA(),MATCH($B941&amp;$C941,'Smelter Look-up'!$J:$J,0))</f>
        <v>#N/A</v>
      </c>
      <c r="X941" s="170">
        <f t="shared" ca="1" si="46"/>
        <v>0</v>
      </c>
      <c r="AB941" s="314" t="str">
        <f t="shared" si="48"/>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7"/>
        <v/>
      </c>
      <c r="T942" s="155" t="str">
        <f ca="1">IF(B942="","",IF(ISERROR(MATCH($J942,SorP!$B$1:$B$6226,0)),"",INDIRECT("'SorP'!$A$"&amp;MATCH($S942&amp;$J942,SorP!C:C,0))))</f>
        <v/>
      </c>
      <c r="U942" s="168"/>
      <c r="V942" s="169" t="e">
        <f>IF(C942="",NA(),MATCH($B942&amp;$C942,'Smelter Look-up'!$J:$J,0))</f>
        <v>#N/A</v>
      </c>
      <c r="X942" s="170">
        <f t="shared" ca="1" si="46"/>
        <v>0</v>
      </c>
      <c r="AB942" s="314" t="str">
        <f t="shared" si="48"/>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7"/>
        <v/>
      </c>
      <c r="T943" s="155" t="str">
        <f ca="1">IF(B943="","",IF(ISERROR(MATCH($J943,SorP!$B$1:$B$6226,0)),"",INDIRECT("'SorP'!$A$"&amp;MATCH($S943&amp;$J943,SorP!C:C,0))))</f>
        <v/>
      </c>
      <c r="U943" s="168"/>
      <c r="V943" s="169" t="e">
        <f>IF(C943="",NA(),MATCH($B943&amp;$C943,'Smelter Look-up'!$J:$J,0))</f>
        <v>#N/A</v>
      </c>
      <c r="X943" s="170">
        <f t="shared" ca="1" si="46"/>
        <v>0</v>
      </c>
      <c r="AB943" s="314" t="str">
        <f t="shared" si="48"/>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7"/>
        <v/>
      </c>
      <c r="T944" s="155" t="str">
        <f ca="1">IF(B944="","",IF(ISERROR(MATCH($J944,SorP!$B$1:$B$6226,0)),"",INDIRECT("'SorP'!$A$"&amp;MATCH($S944&amp;$J944,SorP!C:C,0))))</f>
        <v/>
      </c>
      <c r="U944" s="168"/>
      <c r="V944" s="169" t="e">
        <f>IF(C944="",NA(),MATCH($B944&amp;$C944,'Smelter Look-up'!$J:$J,0))</f>
        <v>#N/A</v>
      </c>
      <c r="X944" s="170">
        <f t="shared" ca="1" si="46"/>
        <v>0</v>
      </c>
      <c r="AB944" s="314" t="str">
        <f t="shared" si="48"/>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7"/>
        <v/>
      </c>
      <c r="T945" s="155" t="str">
        <f ca="1">IF(B945="","",IF(ISERROR(MATCH($J945,SorP!$B$1:$B$6226,0)),"",INDIRECT("'SorP'!$A$"&amp;MATCH($S945&amp;$J945,SorP!C:C,0))))</f>
        <v/>
      </c>
      <c r="U945" s="168"/>
      <c r="V945" s="169" t="e">
        <f>IF(C945="",NA(),MATCH($B945&amp;$C945,'Smelter Look-up'!$J:$J,0))</f>
        <v>#N/A</v>
      </c>
      <c r="X945" s="170">
        <f t="shared" ca="1" si="46"/>
        <v>0</v>
      </c>
      <c r="AB945" s="314" t="str">
        <f t="shared" si="48"/>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7"/>
        <v/>
      </c>
      <c r="T946" s="155" t="str">
        <f ca="1">IF(B946="","",IF(ISERROR(MATCH($J946,SorP!$B$1:$B$6226,0)),"",INDIRECT("'SorP'!$A$"&amp;MATCH($S946&amp;$J946,SorP!C:C,0))))</f>
        <v/>
      </c>
      <c r="U946" s="168"/>
      <c r="V946" s="169" t="e">
        <f>IF(C946="",NA(),MATCH($B946&amp;$C946,'Smelter Look-up'!$J:$J,0))</f>
        <v>#N/A</v>
      </c>
      <c r="X946" s="170">
        <f t="shared" ca="1" si="46"/>
        <v>0</v>
      </c>
      <c r="AB946" s="314" t="str">
        <f t="shared" si="48"/>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7"/>
        <v/>
      </c>
      <c r="T947" s="155" t="str">
        <f ca="1">IF(B947="","",IF(ISERROR(MATCH($J947,SorP!$B$1:$B$6226,0)),"",INDIRECT("'SorP'!$A$"&amp;MATCH($S947&amp;$J947,SorP!C:C,0))))</f>
        <v/>
      </c>
      <c r="U947" s="168"/>
      <c r="V947" s="169" t="e">
        <f>IF(C947="",NA(),MATCH($B947&amp;$C947,'Smelter Look-up'!$J:$J,0))</f>
        <v>#N/A</v>
      </c>
      <c r="X947" s="170">
        <f t="shared" ca="1" si="46"/>
        <v>0</v>
      </c>
      <c r="AB947" s="314" t="str">
        <f t="shared" si="48"/>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7"/>
        <v/>
      </c>
      <c r="T948" s="155" t="str">
        <f ca="1">IF(B948="","",IF(ISERROR(MATCH($J948,SorP!$B$1:$B$6226,0)),"",INDIRECT("'SorP'!$A$"&amp;MATCH($S948&amp;$J948,SorP!C:C,0))))</f>
        <v/>
      </c>
      <c r="U948" s="168"/>
      <c r="V948" s="169" t="e">
        <f>IF(C948="",NA(),MATCH($B948&amp;$C948,'Smelter Look-up'!$J:$J,0))</f>
        <v>#N/A</v>
      </c>
      <c r="X948" s="170">
        <f t="shared" ca="1" si="46"/>
        <v>0</v>
      </c>
      <c r="AB948" s="314" t="str">
        <f t="shared" si="48"/>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7"/>
        <v/>
      </c>
      <c r="T949" s="155" t="str">
        <f ca="1">IF(B949="","",IF(ISERROR(MATCH($J949,SorP!$B$1:$B$6226,0)),"",INDIRECT("'SorP'!$A$"&amp;MATCH($S949&amp;$J949,SorP!C:C,0))))</f>
        <v/>
      </c>
      <c r="U949" s="168"/>
      <c r="V949" s="169" t="e">
        <f>IF(C949="",NA(),MATCH($B949&amp;$C949,'Smelter Look-up'!$J:$J,0))</f>
        <v>#N/A</v>
      </c>
      <c r="X949" s="170">
        <f t="shared" ca="1" si="46"/>
        <v>0</v>
      </c>
      <c r="AB949" s="314" t="str">
        <f t="shared" si="48"/>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7"/>
        <v/>
      </c>
      <c r="T950" s="155" t="str">
        <f ca="1">IF(B950="","",IF(ISERROR(MATCH($J950,SorP!$B$1:$B$6226,0)),"",INDIRECT("'SorP'!$A$"&amp;MATCH($S950&amp;$J950,SorP!C:C,0))))</f>
        <v/>
      </c>
      <c r="U950" s="168"/>
      <c r="V950" s="169" t="e">
        <f>IF(C950="",NA(),MATCH($B950&amp;$C950,'Smelter Look-up'!$J:$J,0))</f>
        <v>#N/A</v>
      </c>
      <c r="X950" s="170">
        <f t="shared" ca="1" si="46"/>
        <v>0</v>
      </c>
      <c r="AB950" s="314" t="str">
        <f t="shared" si="48"/>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7"/>
        <v/>
      </c>
      <c r="T951" s="155" t="str">
        <f ca="1">IF(B951="","",IF(ISERROR(MATCH($J951,SorP!$B$1:$B$6226,0)),"",INDIRECT("'SorP'!$A$"&amp;MATCH($S951&amp;$J951,SorP!C:C,0))))</f>
        <v/>
      </c>
      <c r="U951" s="168"/>
      <c r="V951" s="169" t="e">
        <f>IF(C951="",NA(),MATCH($B951&amp;$C951,'Smelter Look-up'!$J:$J,0))</f>
        <v>#N/A</v>
      </c>
      <c r="X951" s="170">
        <f t="shared" ca="1" si="46"/>
        <v>0</v>
      </c>
      <c r="AB951" s="314" t="str">
        <f t="shared" si="48"/>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7"/>
        <v/>
      </c>
      <c r="T952" s="155" t="str">
        <f ca="1">IF(B952="","",IF(ISERROR(MATCH($J952,SorP!$B$1:$B$6226,0)),"",INDIRECT("'SorP'!$A$"&amp;MATCH($S952&amp;$J952,SorP!C:C,0))))</f>
        <v/>
      </c>
      <c r="U952" s="168"/>
      <c r="V952" s="169" t="e">
        <f>IF(C952="",NA(),MATCH($B952&amp;$C952,'Smelter Look-up'!$J:$J,0))</f>
        <v>#N/A</v>
      </c>
      <c r="X952" s="170">
        <f t="shared" ca="1" si="46"/>
        <v>0</v>
      </c>
      <c r="AB952" s="314" t="str">
        <f t="shared" si="48"/>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7"/>
        <v/>
      </c>
      <c r="T953" s="155" t="str">
        <f ca="1">IF(B953="","",IF(ISERROR(MATCH($J953,SorP!$B$1:$B$6226,0)),"",INDIRECT("'SorP'!$A$"&amp;MATCH($S953&amp;$J953,SorP!C:C,0))))</f>
        <v/>
      </c>
      <c r="U953" s="168"/>
      <c r="V953" s="169" t="e">
        <f>IF(C953="",NA(),MATCH($B953&amp;$C953,'Smelter Look-up'!$J:$J,0))</f>
        <v>#N/A</v>
      </c>
      <c r="X953" s="170">
        <f t="shared" ca="1" si="46"/>
        <v>0</v>
      </c>
      <c r="AB953" s="314" t="str">
        <f t="shared" si="48"/>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7"/>
        <v/>
      </c>
      <c r="T954" s="155" t="str">
        <f ca="1">IF(B954="","",IF(ISERROR(MATCH($J954,SorP!$B$1:$B$6226,0)),"",INDIRECT("'SorP'!$A$"&amp;MATCH($S954&amp;$J954,SorP!C:C,0))))</f>
        <v/>
      </c>
      <c r="U954" s="168"/>
      <c r="V954" s="169" t="e">
        <f>IF(C954="",NA(),MATCH($B954&amp;$C954,'Smelter Look-up'!$J:$J,0))</f>
        <v>#N/A</v>
      </c>
      <c r="X954" s="170">
        <f t="shared" ca="1" si="46"/>
        <v>0</v>
      </c>
      <c r="AB954" s="314" t="str">
        <f t="shared" si="48"/>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7"/>
        <v/>
      </c>
      <c r="T955" s="155" t="str">
        <f ca="1">IF(B955="","",IF(ISERROR(MATCH($J955,SorP!$B$1:$B$6226,0)),"",INDIRECT("'SorP'!$A$"&amp;MATCH($S955&amp;$J955,SorP!C:C,0))))</f>
        <v/>
      </c>
      <c r="U955" s="168"/>
      <c r="V955" s="169" t="e">
        <f>IF(C955="",NA(),MATCH($B955&amp;$C955,'Smelter Look-up'!$J:$J,0))</f>
        <v>#N/A</v>
      </c>
      <c r="X955" s="170">
        <f t="shared" ca="1" si="46"/>
        <v>0</v>
      </c>
      <c r="AB955" s="314" t="str">
        <f t="shared" si="48"/>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7"/>
        <v/>
      </c>
      <c r="T956" s="155" t="str">
        <f ca="1">IF(B956="","",IF(ISERROR(MATCH($J956,SorP!$B$1:$B$6226,0)),"",INDIRECT("'SorP'!$A$"&amp;MATCH($S956&amp;$J956,SorP!C:C,0))))</f>
        <v/>
      </c>
      <c r="U956" s="168"/>
      <c r="V956" s="169" t="e">
        <f>IF(C956="",NA(),MATCH($B956&amp;$C956,'Smelter Look-up'!$J:$J,0))</f>
        <v>#N/A</v>
      </c>
      <c r="X956" s="170">
        <f t="shared" ca="1" si="46"/>
        <v>0</v>
      </c>
      <c r="AB956" s="314" t="str">
        <f t="shared" si="48"/>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7"/>
        <v/>
      </c>
      <c r="T957" s="155" t="str">
        <f ca="1">IF(B957="","",IF(ISERROR(MATCH($J957,SorP!$B$1:$B$6226,0)),"",INDIRECT("'SorP'!$A$"&amp;MATCH($S957&amp;$J957,SorP!C:C,0))))</f>
        <v/>
      </c>
      <c r="U957" s="168"/>
      <c r="V957" s="169" t="e">
        <f>IF(C957="",NA(),MATCH($B957&amp;$C957,'Smelter Look-up'!$J:$J,0))</f>
        <v>#N/A</v>
      </c>
      <c r="X957" s="170">
        <f t="shared" ca="1" si="46"/>
        <v>0</v>
      </c>
      <c r="AB957" s="314" t="str">
        <f t="shared" si="48"/>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7"/>
        <v/>
      </c>
      <c r="T958" s="155" t="str">
        <f ca="1">IF(B958="","",IF(ISERROR(MATCH($J958,SorP!$B$1:$B$6226,0)),"",INDIRECT("'SorP'!$A$"&amp;MATCH($S958&amp;$J958,SorP!C:C,0))))</f>
        <v/>
      </c>
      <c r="U958" s="168"/>
      <c r="V958" s="169" t="e">
        <f>IF(C958="",NA(),MATCH($B958&amp;$C958,'Smelter Look-up'!$J:$J,0))</f>
        <v>#N/A</v>
      </c>
      <c r="X958" s="170">
        <f t="shared" ca="1" si="46"/>
        <v>0</v>
      </c>
      <c r="AB958" s="314" t="str">
        <f t="shared" si="48"/>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7"/>
        <v/>
      </c>
      <c r="T959" s="155" t="str">
        <f ca="1">IF(B959="","",IF(ISERROR(MATCH($J959,SorP!$B$1:$B$6226,0)),"",INDIRECT("'SorP'!$A$"&amp;MATCH($S959&amp;$J959,SorP!C:C,0))))</f>
        <v/>
      </c>
      <c r="U959" s="168"/>
      <c r="V959" s="169" t="e">
        <f>IF(C959="",NA(),MATCH($B959&amp;$C959,'Smelter Look-up'!$J:$J,0))</f>
        <v>#N/A</v>
      </c>
      <c r="X959" s="170">
        <f t="shared" ref="X959:X1022" ca="1" si="49">IF(AND(C959="Smelter not listed",OR(LEN(D959)=0,LEN(E959)=0)),1,0)</f>
        <v>0</v>
      </c>
      <c r="AB959" s="314" t="str">
        <f t="shared" si="48"/>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50">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9"/>
        <v>0</v>
      </c>
      <c r="AB960" s="314" t="str">
        <f t="shared" si="48"/>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50"/>
        <v/>
      </c>
      <c r="T961" s="155" t="str">
        <f ca="1">IF(B961="","",IF(ISERROR(MATCH($J961,SorP!$B$1:$B$6226,0)),"",INDIRECT("'SorP'!$A$"&amp;MATCH($S961&amp;$J961,SorP!C:C,0))))</f>
        <v/>
      </c>
      <c r="U961" s="168"/>
      <c r="V961" s="169" t="e">
        <f>IF(C961="",NA(),MATCH($B961&amp;$C961,'Smelter Look-up'!$J:$J,0))</f>
        <v>#N/A</v>
      </c>
      <c r="X961" s="170">
        <f t="shared" ca="1" si="49"/>
        <v>0</v>
      </c>
      <c r="AB961" s="314" t="str">
        <f t="shared" si="48"/>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50"/>
        <v/>
      </c>
      <c r="T962" s="155" t="str">
        <f ca="1">IF(B962="","",IF(ISERROR(MATCH($J962,SorP!$B$1:$B$6226,0)),"",INDIRECT("'SorP'!$A$"&amp;MATCH($S962&amp;$J962,SorP!C:C,0))))</f>
        <v/>
      </c>
      <c r="U962" s="168"/>
      <c r="V962" s="169" t="e">
        <f>IF(C962="",NA(),MATCH($B962&amp;$C962,'Smelter Look-up'!$J:$J,0))</f>
        <v>#N/A</v>
      </c>
      <c r="X962" s="170">
        <f t="shared" ca="1" si="49"/>
        <v>0</v>
      </c>
      <c r="AB962" s="314" t="str">
        <f t="shared" si="48"/>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50"/>
        <v/>
      </c>
      <c r="T963" s="155" t="str">
        <f ca="1">IF(B963="","",IF(ISERROR(MATCH($J963,SorP!$B$1:$B$6226,0)),"",INDIRECT("'SorP'!$A$"&amp;MATCH($S963&amp;$J963,SorP!C:C,0))))</f>
        <v/>
      </c>
      <c r="U963" s="168"/>
      <c r="V963" s="169" t="e">
        <f>IF(C963="",NA(),MATCH($B963&amp;$C963,'Smelter Look-up'!$J:$J,0))</f>
        <v>#N/A</v>
      </c>
      <c r="X963" s="170">
        <f t="shared" ca="1" si="49"/>
        <v>0</v>
      </c>
      <c r="AB963" s="314" t="str">
        <f t="shared" si="48"/>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50"/>
        <v/>
      </c>
      <c r="T964" s="155" t="str">
        <f ca="1">IF(B964="","",IF(ISERROR(MATCH($J964,SorP!$B$1:$B$6226,0)),"",INDIRECT("'SorP'!$A$"&amp;MATCH($S964&amp;$J964,SorP!C:C,0))))</f>
        <v/>
      </c>
      <c r="U964" s="168"/>
      <c r="V964" s="169" t="e">
        <f>IF(C964="",NA(),MATCH($B964&amp;$C964,'Smelter Look-up'!$J:$J,0))</f>
        <v>#N/A</v>
      </c>
      <c r="X964" s="170">
        <f t="shared" ca="1" si="49"/>
        <v>0</v>
      </c>
      <c r="AB964" s="314" t="str">
        <f t="shared" si="48"/>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50"/>
        <v/>
      </c>
      <c r="T965" s="155" t="str">
        <f ca="1">IF(B965="","",IF(ISERROR(MATCH($J965,SorP!$B$1:$B$6226,0)),"",INDIRECT("'SorP'!$A$"&amp;MATCH($S965&amp;$J965,SorP!C:C,0))))</f>
        <v/>
      </c>
      <c r="U965" s="168"/>
      <c r="V965" s="169" t="e">
        <f>IF(C965="",NA(),MATCH($B965&amp;$C965,'Smelter Look-up'!$J:$J,0))</f>
        <v>#N/A</v>
      </c>
      <c r="X965" s="170">
        <f t="shared" ca="1" si="49"/>
        <v>0</v>
      </c>
      <c r="AB965" s="314" t="str">
        <f t="shared" si="48"/>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50"/>
        <v/>
      </c>
      <c r="T966" s="155" t="str">
        <f ca="1">IF(B966="","",IF(ISERROR(MATCH($J966,SorP!$B$1:$B$6226,0)),"",INDIRECT("'SorP'!$A$"&amp;MATCH($S966&amp;$J966,SorP!C:C,0))))</f>
        <v/>
      </c>
      <c r="U966" s="168"/>
      <c r="V966" s="169" t="e">
        <f>IF(C966="",NA(),MATCH($B966&amp;$C966,'Smelter Look-up'!$J:$J,0))</f>
        <v>#N/A</v>
      </c>
      <c r="X966" s="170">
        <f t="shared" ca="1" si="49"/>
        <v>0</v>
      </c>
      <c r="AB966" s="314" t="str">
        <f t="shared" ref="AB966:AB1029" si="51">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50"/>
        <v/>
      </c>
      <c r="T967" s="155" t="str">
        <f ca="1">IF(B967="","",IF(ISERROR(MATCH($J967,SorP!$B$1:$B$6226,0)),"",INDIRECT("'SorP'!$A$"&amp;MATCH($S967&amp;$J967,SorP!C:C,0))))</f>
        <v/>
      </c>
      <c r="U967" s="168"/>
      <c r="V967" s="169" t="e">
        <f>IF(C967="",NA(),MATCH($B967&amp;$C967,'Smelter Look-up'!$J:$J,0))</f>
        <v>#N/A</v>
      </c>
      <c r="X967" s="170">
        <f t="shared" ca="1" si="49"/>
        <v>0</v>
      </c>
      <c r="AB967" s="314" t="str">
        <f t="shared" si="51"/>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50"/>
        <v/>
      </c>
      <c r="T968" s="155" t="str">
        <f ca="1">IF(B968="","",IF(ISERROR(MATCH($J968,SorP!$B$1:$B$6226,0)),"",INDIRECT("'SorP'!$A$"&amp;MATCH($S968&amp;$J968,SorP!C:C,0))))</f>
        <v/>
      </c>
      <c r="U968" s="168"/>
      <c r="V968" s="169" t="e">
        <f>IF(C968="",NA(),MATCH($B968&amp;$C968,'Smelter Look-up'!$J:$J,0))</f>
        <v>#N/A</v>
      </c>
      <c r="X968" s="170">
        <f t="shared" ca="1" si="49"/>
        <v>0</v>
      </c>
      <c r="AB968" s="314" t="str">
        <f t="shared" si="51"/>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50"/>
        <v/>
      </c>
      <c r="T969" s="155" t="str">
        <f ca="1">IF(B969="","",IF(ISERROR(MATCH($J969,SorP!$B$1:$B$6226,0)),"",INDIRECT("'SorP'!$A$"&amp;MATCH($S969&amp;$J969,SorP!C:C,0))))</f>
        <v/>
      </c>
      <c r="U969" s="168"/>
      <c r="V969" s="169" t="e">
        <f>IF(C969="",NA(),MATCH($B969&amp;$C969,'Smelter Look-up'!$J:$J,0))</f>
        <v>#N/A</v>
      </c>
      <c r="X969" s="170">
        <f t="shared" ca="1" si="49"/>
        <v>0</v>
      </c>
      <c r="AB969" s="314" t="str">
        <f t="shared" si="51"/>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50"/>
        <v/>
      </c>
      <c r="T970" s="155" t="str">
        <f ca="1">IF(B970="","",IF(ISERROR(MATCH($J970,SorP!$B$1:$B$6226,0)),"",INDIRECT("'SorP'!$A$"&amp;MATCH($S970&amp;$J970,SorP!C:C,0))))</f>
        <v/>
      </c>
      <c r="U970" s="168"/>
      <c r="V970" s="169" t="e">
        <f>IF(C970="",NA(),MATCH($B970&amp;$C970,'Smelter Look-up'!$J:$J,0))</f>
        <v>#N/A</v>
      </c>
      <c r="X970" s="170">
        <f t="shared" ca="1" si="49"/>
        <v>0</v>
      </c>
      <c r="AB970" s="314" t="str">
        <f t="shared" si="51"/>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50"/>
        <v/>
      </c>
      <c r="T971" s="155" t="str">
        <f ca="1">IF(B971="","",IF(ISERROR(MATCH($J971,SorP!$B$1:$B$6226,0)),"",INDIRECT("'SorP'!$A$"&amp;MATCH($S971&amp;$J971,SorP!C:C,0))))</f>
        <v/>
      </c>
      <c r="U971" s="168"/>
      <c r="V971" s="169" t="e">
        <f>IF(C971="",NA(),MATCH($B971&amp;$C971,'Smelter Look-up'!$J:$J,0))</f>
        <v>#N/A</v>
      </c>
      <c r="X971" s="170">
        <f t="shared" ca="1" si="49"/>
        <v>0</v>
      </c>
      <c r="AB971" s="314" t="str">
        <f t="shared" si="51"/>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50"/>
        <v/>
      </c>
      <c r="T972" s="155" t="str">
        <f ca="1">IF(B972="","",IF(ISERROR(MATCH($J972,SorP!$B$1:$B$6226,0)),"",INDIRECT("'SorP'!$A$"&amp;MATCH($S972&amp;$J972,SorP!C:C,0))))</f>
        <v/>
      </c>
      <c r="U972" s="168"/>
      <c r="V972" s="169" t="e">
        <f>IF(C972="",NA(),MATCH($B972&amp;$C972,'Smelter Look-up'!$J:$J,0))</f>
        <v>#N/A</v>
      </c>
      <c r="X972" s="170">
        <f t="shared" ca="1" si="49"/>
        <v>0</v>
      </c>
      <c r="AB972" s="314" t="str">
        <f t="shared" si="51"/>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50"/>
        <v/>
      </c>
      <c r="T973" s="155" t="str">
        <f ca="1">IF(B973="","",IF(ISERROR(MATCH($J973,SorP!$B$1:$B$6226,0)),"",INDIRECT("'SorP'!$A$"&amp;MATCH($S973&amp;$J973,SorP!C:C,0))))</f>
        <v/>
      </c>
      <c r="U973" s="168"/>
      <c r="V973" s="169" t="e">
        <f>IF(C973="",NA(),MATCH($B973&amp;$C973,'Smelter Look-up'!$J:$J,0))</f>
        <v>#N/A</v>
      </c>
      <c r="X973" s="170">
        <f t="shared" ca="1" si="49"/>
        <v>0</v>
      </c>
      <c r="AB973" s="314" t="str">
        <f t="shared" si="51"/>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50"/>
        <v/>
      </c>
      <c r="T974" s="155" t="str">
        <f ca="1">IF(B974="","",IF(ISERROR(MATCH($J974,SorP!$B$1:$B$6226,0)),"",INDIRECT("'SorP'!$A$"&amp;MATCH($S974&amp;$J974,SorP!C:C,0))))</f>
        <v/>
      </c>
      <c r="U974" s="168"/>
      <c r="V974" s="169" t="e">
        <f>IF(C974="",NA(),MATCH($B974&amp;$C974,'Smelter Look-up'!$J:$J,0))</f>
        <v>#N/A</v>
      </c>
      <c r="X974" s="170">
        <f t="shared" ca="1" si="49"/>
        <v>0</v>
      </c>
      <c r="AB974" s="314" t="str">
        <f t="shared" si="51"/>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50"/>
        <v/>
      </c>
      <c r="T975" s="155" t="str">
        <f ca="1">IF(B975="","",IF(ISERROR(MATCH($J975,SorP!$B$1:$B$6226,0)),"",INDIRECT("'SorP'!$A$"&amp;MATCH($S975&amp;$J975,SorP!C:C,0))))</f>
        <v/>
      </c>
      <c r="U975" s="168"/>
      <c r="V975" s="169" t="e">
        <f>IF(C975="",NA(),MATCH($B975&amp;$C975,'Smelter Look-up'!$J:$J,0))</f>
        <v>#N/A</v>
      </c>
      <c r="X975" s="170">
        <f t="shared" ca="1" si="49"/>
        <v>0</v>
      </c>
      <c r="AB975" s="314" t="str">
        <f t="shared" si="51"/>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50"/>
        <v/>
      </c>
      <c r="T976" s="155" t="str">
        <f ca="1">IF(B976="","",IF(ISERROR(MATCH($J976,SorP!$B$1:$B$6226,0)),"",INDIRECT("'SorP'!$A$"&amp;MATCH($S976&amp;$J976,SorP!C:C,0))))</f>
        <v/>
      </c>
      <c r="U976" s="168"/>
      <c r="V976" s="169" t="e">
        <f>IF(C976="",NA(),MATCH($B976&amp;$C976,'Smelter Look-up'!$J:$J,0))</f>
        <v>#N/A</v>
      </c>
      <c r="X976" s="170">
        <f t="shared" ca="1" si="49"/>
        <v>0</v>
      </c>
      <c r="AB976" s="314" t="str">
        <f t="shared" si="51"/>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50"/>
        <v/>
      </c>
      <c r="T977" s="155" t="str">
        <f ca="1">IF(B977="","",IF(ISERROR(MATCH($J977,SorP!$B$1:$B$6226,0)),"",INDIRECT("'SorP'!$A$"&amp;MATCH($S977&amp;$J977,SorP!C:C,0))))</f>
        <v/>
      </c>
      <c r="U977" s="168"/>
      <c r="V977" s="169" t="e">
        <f>IF(C977="",NA(),MATCH($B977&amp;$C977,'Smelter Look-up'!$J:$J,0))</f>
        <v>#N/A</v>
      </c>
      <c r="X977" s="170">
        <f t="shared" ca="1" si="49"/>
        <v>0</v>
      </c>
      <c r="AB977" s="314" t="str">
        <f t="shared" si="51"/>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50"/>
        <v/>
      </c>
      <c r="T978" s="155" t="str">
        <f ca="1">IF(B978="","",IF(ISERROR(MATCH($J978,SorP!$B$1:$B$6226,0)),"",INDIRECT("'SorP'!$A$"&amp;MATCH($S978&amp;$J978,SorP!C:C,0))))</f>
        <v/>
      </c>
      <c r="U978" s="168"/>
      <c r="V978" s="169" t="e">
        <f>IF(C978="",NA(),MATCH($B978&amp;$C978,'Smelter Look-up'!$J:$J,0))</f>
        <v>#N/A</v>
      </c>
      <c r="X978" s="170">
        <f t="shared" ca="1" si="49"/>
        <v>0</v>
      </c>
      <c r="AB978" s="314" t="str">
        <f t="shared" si="51"/>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50"/>
        <v/>
      </c>
      <c r="T979" s="155" t="str">
        <f ca="1">IF(B979="","",IF(ISERROR(MATCH($J979,SorP!$B$1:$B$6226,0)),"",INDIRECT("'SorP'!$A$"&amp;MATCH($S979&amp;$J979,SorP!C:C,0))))</f>
        <v/>
      </c>
      <c r="U979" s="168"/>
      <c r="V979" s="169" t="e">
        <f>IF(C979="",NA(),MATCH($B979&amp;$C979,'Smelter Look-up'!$J:$J,0))</f>
        <v>#N/A</v>
      </c>
      <c r="X979" s="170">
        <f t="shared" ca="1" si="49"/>
        <v>0</v>
      </c>
      <c r="AB979" s="314" t="str">
        <f t="shared" si="51"/>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50"/>
        <v/>
      </c>
      <c r="T980" s="155" t="str">
        <f ca="1">IF(B980="","",IF(ISERROR(MATCH($J980,SorP!$B$1:$B$6226,0)),"",INDIRECT("'SorP'!$A$"&amp;MATCH($S980&amp;$J980,SorP!C:C,0))))</f>
        <v/>
      </c>
      <c r="U980" s="168"/>
      <c r="V980" s="169" t="e">
        <f>IF(C980="",NA(),MATCH($B980&amp;$C980,'Smelter Look-up'!$J:$J,0))</f>
        <v>#N/A</v>
      </c>
      <c r="X980" s="170">
        <f t="shared" ca="1" si="49"/>
        <v>0</v>
      </c>
      <c r="AB980" s="314" t="str">
        <f t="shared" si="51"/>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50"/>
        <v/>
      </c>
      <c r="T981" s="155" t="str">
        <f ca="1">IF(B981="","",IF(ISERROR(MATCH($J981,SorP!$B$1:$B$6226,0)),"",INDIRECT("'SorP'!$A$"&amp;MATCH($S981&amp;$J981,SorP!C:C,0))))</f>
        <v/>
      </c>
      <c r="U981" s="168"/>
      <c r="V981" s="169" t="e">
        <f>IF(C981="",NA(),MATCH($B981&amp;$C981,'Smelter Look-up'!$J:$J,0))</f>
        <v>#N/A</v>
      </c>
      <c r="X981" s="170">
        <f t="shared" ca="1" si="49"/>
        <v>0</v>
      </c>
      <c r="AB981" s="314" t="str">
        <f t="shared" si="51"/>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50"/>
        <v/>
      </c>
      <c r="T982" s="155" t="str">
        <f ca="1">IF(B982="","",IF(ISERROR(MATCH($J982,SorP!$B$1:$B$6226,0)),"",INDIRECT("'SorP'!$A$"&amp;MATCH($S982&amp;$J982,SorP!C:C,0))))</f>
        <v/>
      </c>
      <c r="U982" s="168"/>
      <c r="V982" s="169" t="e">
        <f>IF(C982="",NA(),MATCH($B982&amp;$C982,'Smelter Look-up'!$J:$J,0))</f>
        <v>#N/A</v>
      </c>
      <c r="X982" s="170">
        <f t="shared" ca="1" si="49"/>
        <v>0</v>
      </c>
      <c r="AB982" s="314" t="str">
        <f t="shared" si="51"/>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50"/>
        <v/>
      </c>
      <c r="T983" s="155" t="str">
        <f ca="1">IF(B983="","",IF(ISERROR(MATCH($J983,SorP!$B$1:$B$6226,0)),"",INDIRECT("'SorP'!$A$"&amp;MATCH($S983&amp;$J983,SorP!C:C,0))))</f>
        <v/>
      </c>
      <c r="U983" s="168"/>
      <c r="V983" s="169" t="e">
        <f>IF(C983="",NA(),MATCH($B983&amp;$C983,'Smelter Look-up'!$J:$J,0))</f>
        <v>#N/A</v>
      </c>
      <c r="X983" s="170">
        <f t="shared" ca="1" si="49"/>
        <v>0</v>
      </c>
      <c r="AB983" s="314" t="str">
        <f t="shared" si="51"/>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50"/>
        <v/>
      </c>
      <c r="T984" s="155" t="str">
        <f ca="1">IF(B984="","",IF(ISERROR(MATCH($J984,SorP!$B$1:$B$6226,0)),"",INDIRECT("'SorP'!$A$"&amp;MATCH($S984&amp;$J984,SorP!C:C,0))))</f>
        <v/>
      </c>
      <c r="U984" s="168"/>
      <c r="V984" s="169" t="e">
        <f>IF(C984="",NA(),MATCH($B984&amp;$C984,'Smelter Look-up'!$J:$J,0))</f>
        <v>#N/A</v>
      </c>
      <c r="X984" s="170">
        <f t="shared" ca="1" si="49"/>
        <v>0</v>
      </c>
      <c r="AB984" s="314" t="str">
        <f t="shared" si="51"/>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50"/>
        <v/>
      </c>
      <c r="T985" s="155" t="str">
        <f ca="1">IF(B985="","",IF(ISERROR(MATCH($J985,SorP!$B$1:$B$6226,0)),"",INDIRECT("'SorP'!$A$"&amp;MATCH($S985&amp;$J985,SorP!C:C,0))))</f>
        <v/>
      </c>
      <c r="U985" s="168"/>
      <c r="V985" s="169" t="e">
        <f>IF(C985="",NA(),MATCH($B985&amp;$C985,'Smelter Look-up'!$J:$J,0))</f>
        <v>#N/A</v>
      </c>
      <c r="X985" s="170">
        <f t="shared" ca="1" si="49"/>
        <v>0</v>
      </c>
      <c r="AB985" s="314" t="str">
        <f t="shared" si="51"/>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50"/>
        <v/>
      </c>
      <c r="T986" s="155" t="str">
        <f ca="1">IF(B986="","",IF(ISERROR(MATCH($J986,SorP!$B$1:$B$6226,0)),"",INDIRECT("'SorP'!$A$"&amp;MATCH($S986&amp;$J986,SorP!C:C,0))))</f>
        <v/>
      </c>
      <c r="U986" s="168"/>
      <c r="V986" s="169" t="e">
        <f>IF(C986="",NA(),MATCH($B986&amp;$C986,'Smelter Look-up'!$J:$J,0))</f>
        <v>#N/A</v>
      </c>
      <c r="X986" s="170">
        <f t="shared" ca="1" si="49"/>
        <v>0</v>
      </c>
      <c r="AB986" s="314" t="str">
        <f t="shared" si="51"/>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50"/>
        <v/>
      </c>
      <c r="T987" s="155" t="str">
        <f ca="1">IF(B987="","",IF(ISERROR(MATCH($J987,SorP!$B$1:$B$6226,0)),"",INDIRECT("'SorP'!$A$"&amp;MATCH($S987&amp;$J987,SorP!C:C,0))))</f>
        <v/>
      </c>
      <c r="U987" s="168"/>
      <c r="V987" s="169" t="e">
        <f>IF(C987="",NA(),MATCH($B987&amp;$C987,'Smelter Look-up'!$J:$J,0))</f>
        <v>#N/A</v>
      </c>
      <c r="X987" s="170">
        <f t="shared" ca="1" si="49"/>
        <v>0</v>
      </c>
      <c r="AB987" s="314" t="str">
        <f t="shared" si="51"/>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50"/>
        <v/>
      </c>
      <c r="T988" s="155" t="str">
        <f ca="1">IF(B988="","",IF(ISERROR(MATCH($J988,SorP!$B$1:$B$6226,0)),"",INDIRECT("'SorP'!$A$"&amp;MATCH($S988&amp;$J988,SorP!C:C,0))))</f>
        <v/>
      </c>
      <c r="U988" s="168"/>
      <c r="V988" s="169" t="e">
        <f>IF(C988="",NA(),MATCH($B988&amp;$C988,'Smelter Look-up'!$J:$J,0))</f>
        <v>#N/A</v>
      </c>
      <c r="X988" s="170">
        <f t="shared" ca="1" si="49"/>
        <v>0</v>
      </c>
      <c r="AB988" s="314" t="str">
        <f t="shared" si="51"/>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50"/>
        <v/>
      </c>
      <c r="T989" s="155" t="str">
        <f ca="1">IF(B989="","",IF(ISERROR(MATCH($J989,SorP!$B$1:$B$6226,0)),"",INDIRECT("'SorP'!$A$"&amp;MATCH($S989&amp;$J989,SorP!C:C,0))))</f>
        <v/>
      </c>
      <c r="U989" s="168"/>
      <c r="V989" s="169" t="e">
        <f>IF(C989="",NA(),MATCH($B989&amp;$C989,'Smelter Look-up'!$J:$J,0))</f>
        <v>#N/A</v>
      </c>
      <c r="X989" s="170">
        <f t="shared" ca="1" si="49"/>
        <v>0</v>
      </c>
      <c r="AB989" s="314" t="str">
        <f t="shared" si="51"/>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50"/>
        <v/>
      </c>
      <c r="T990" s="155" t="str">
        <f ca="1">IF(B990="","",IF(ISERROR(MATCH($J990,SorP!$B$1:$B$6226,0)),"",INDIRECT("'SorP'!$A$"&amp;MATCH($S990&amp;$J990,SorP!C:C,0))))</f>
        <v/>
      </c>
      <c r="U990" s="168"/>
      <c r="V990" s="169" t="e">
        <f>IF(C990="",NA(),MATCH($B990&amp;$C990,'Smelter Look-up'!$J:$J,0))</f>
        <v>#N/A</v>
      </c>
      <c r="X990" s="170">
        <f t="shared" ca="1" si="49"/>
        <v>0</v>
      </c>
      <c r="AB990" s="314" t="str">
        <f t="shared" si="51"/>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50"/>
        <v/>
      </c>
      <c r="T991" s="155" t="str">
        <f ca="1">IF(B991="","",IF(ISERROR(MATCH($J991,SorP!$B$1:$B$6226,0)),"",INDIRECT("'SorP'!$A$"&amp;MATCH($S991&amp;$J991,SorP!C:C,0))))</f>
        <v/>
      </c>
      <c r="U991" s="168"/>
      <c r="V991" s="169" t="e">
        <f>IF(C991="",NA(),MATCH($B991&amp;$C991,'Smelter Look-up'!$J:$J,0))</f>
        <v>#N/A</v>
      </c>
      <c r="X991" s="170">
        <f t="shared" ca="1" si="49"/>
        <v>0</v>
      </c>
      <c r="AB991" s="314" t="str">
        <f t="shared" si="51"/>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50"/>
        <v/>
      </c>
      <c r="T992" s="155" t="str">
        <f ca="1">IF(B992="","",IF(ISERROR(MATCH($J992,SorP!$B$1:$B$6226,0)),"",INDIRECT("'SorP'!$A$"&amp;MATCH($S992&amp;$J992,SorP!C:C,0))))</f>
        <v/>
      </c>
      <c r="U992" s="168"/>
      <c r="V992" s="169" t="e">
        <f>IF(C992="",NA(),MATCH($B992&amp;$C992,'Smelter Look-up'!$J:$J,0))</f>
        <v>#N/A</v>
      </c>
      <c r="X992" s="170">
        <f t="shared" ca="1" si="49"/>
        <v>0</v>
      </c>
      <c r="AB992" s="314" t="str">
        <f t="shared" si="51"/>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50"/>
        <v/>
      </c>
      <c r="T993" s="155" t="str">
        <f ca="1">IF(B993="","",IF(ISERROR(MATCH($J993,SorP!$B$1:$B$6226,0)),"",INDIRECT("'SorP'!$A$"&amp;MATCH($S993&amp;$J993,SorP!C:C,0))))</f>
        <v/>
      </c>
      <c r="U993" s="168"/>
      <c r="V993" s="169" t="e">
        <f>IF(C993="",NA(),MATCH($B993&amp;$C993,'Smelter Look-up'!$J:$J,0))</f>
        <v>#N/A</v>
      </c>
      <c r="X993" s="170">
        <f t="shared" ca="1" si="49"/>
        <v>0</v>
      </c>
      <c r="AB993" s="314" t="str">
        <f t="shared" si="51"/>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50"/>
        <v/>
      </c>
      <c r="T994" s="155" t="str">
        <f ca="1">IF(B994="","",IF(ISERROR(MATCH($J994,SorP!$B$1:$B$6226,0)),"",INDIRECT("'SorP'!$A$"&amp;MATCH($S994&amp;$J994,SorP!C:C,0))))</f>
        <v/>
      </c>
      <c r="U994" s="168"/>
      <c r="V994" s="169" t="e">
        <f>IF(C994="",NA(),MATCH($B994&amp;$C994,'Smelter Look-up'!$J:$J,0))</f>
        <v>#N/A</v>
      </c>
      <c r="X994" s="170">
        <f t="shared" ca="1" si="49"/>
        <v>0</v>
      </c>
      <c r="AB994" s="314" t="str">
        <f t="shared" si="51"/>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50"/>
        <v/>
      </c>
      <c r="T995" s="155" t="str">
        <f ca="1">IF(B995="","",IF(ISERROR(MATCH($J995,SorP!$B$1:$B$6226,0)),"",INDIRECT("'SorP'!$A$"&amp;MATCH($S995&amp;$J995,SorP!C:C,0))))</f>
        <v/>
      </c>
      <c r="U995" s="168"/>
      <c r="V995" s="169" t="e">
        <f>IF(C995="",NA(),MATCH($B995&amp;$C995,'Smelter Look-up'!$J:$J,0))</f>
        <v>#N/A</v>
      </c>
      <c r="X995" s="170">
        <f t="shared" ca="1" si="49"/>
        <v>0</v>
      </c>
      <c r="AB995" s="314" t="str">
        <f t="shared" si="51"/>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50"/>
        <v/>
      </c>
      <c r="T996" s="155" t="str">
        <f ca="1">IF(B996="","",IF(ISERROR(MATCH($J996,SorP!$B$1:$B$6226,0)),"",INDIRECT("'SorP'!$A$"&amp;MATCH($S996&amp;$J996,SorP!C:C,0))))</f>
        <v/>
      </c>
      <c r="U996" s="168"/>
      <c r="V996" s="169" t="e">
        <f>IF(C996="",NA(),MATCH($B996&amp;$C996,'Smelter Look-up'!$J:$J,0))</f>
        <v>#N/A</v>
      </c>
      <c r="X996" s="170">
        <f t="shared" ca="1" si="49"/>
        <v>0</v>
      </c>
      <c r="AB996" s="314" t="str">
        <f t="shared" si="51"/>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50"/>
        <v/>
      </c>
      <c r="T997" s="155" t="str">
        <f ca="1">IF(B997="","",IF(ISERROR(MATCH($J997,SorP!$B$1:$B$6226,0)),"",INDIRECT("'SorP'!$A$"&amp;MATCH($S997&amp;$J997,SorP!C:C,0))))</f>
        <v/>
      </c>
      <c r="U997" s="168"/>
      <c r="V997" s="169" t="e">
        <f>IF(C997="",NA(),MATCH($B997&amp;$C997,'Smelter Look-up'!$J:$J,0))</f>
        <v>#N/A</v>
      </c>
      <c r="X997" s="170">
        <f t="shared" ca="1" si="49"/>
        <v>0</v>
      </c>
      <c r="AB997" s="314" t="str">
        <f t="shared" si="51"/>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50"/>
        <v/>
      </c>
      <c r="T998" s="155" t="str">
        <f ca="1">IF(B998="","",IF(ISERROR(MATCH($J998,SorP!$B$1:$B$6226,0)),"",INDIRECT("'SorP'!$A$"&amp;MATCH($S998&amp;$J998,SorP!C:C,0))))</f>
        <v/>
      </c>
      <c r="U998" s="168"/>
      <c r="V998" s="169" t="e">
        <f>IF(C998="",NA(),MATCH($B998&amp;$C998,'Smelter Look-up'!$J:$J,0))</f>
        <v>#N/A</v>
      </c>
      <c r="X998" s="170">
        <f t="shared" ca="1" si="49"/>
        <v>0</v>
      </c>
      <c r="AB998" s="314" t="str">
        <f t="shared" si="51"/>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50"/>
        <v/>
      </c>
      <c r="T999" s="155" t="str">
        <f ca="1">IF(B999="","",IF(ISERROR(MATCH($J999,SorP!$B$1:$B$6226,0)),"",INDIRECT("'SorP'!$A$"&amp;MATCH($S999&amp;$J999,SorP!C:C,0))))</f>
        <v/>
      </c>
      <c r="U999" s="168"/>
      <c r="V999" s="169" t="e">
        <f>IF(C999="",NA(),MATCH($B999&amp;$C999,'Smelter Look-up'!$J:$J,0))</f>
        <v>#N/A</v>
      </c>
      <c r="X999" s="170">
        <f t="shared" ca="1" si="49"/>
        <v>0</v>
      </c>
      <c r="AB999" s="314" t="str">
        <f t="shared" si="51"/>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50"/>
        <v/>
      </c>
      <c r="T1000" s="155" t="str">
        <f ca="1">IF(B1000="","",IF(ISERROR(MATCH($J1000,SorP!$B$1:$B$6226,0)),"",INDIRECT("'SorP'!$A$"&amp;MATCH($S1000&amp;$J1000,SorP!C:C,0))))</f>
        <v/>
      </c>
      <c r="U1000" s="168"/>
      <c r="V1000" s="169" t="e">
        <f>IF(C1000="",NA(),MATCH($B1000&amp;$C1000,'Smelter Look-up'!$J:$J,0))</f>
        <v>#N/A</v>
      </c>
      <c r="X1000" s="170">
        <f t="shared" ca="1" si="49"/>
        <v>0</v>
      </c>
      <c r="AB1000" s="314" t="str">
        <f t="shared" si="51"/>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50"/>
        <v/>
      </c>
      <c r="T1001" s="155" t="str">
        <f ca="1">IF(B1001="","",IF(ISERROR(MATCH($J1001,SorP!$B$1:$B$6226,0)),"",INDIRECT("'SorP'!$A$"&amp;MATCH($S1001&amp;$J1001,SorP!C:C,0))))</f>
        <v/>
      </c>
      <c r="U1001" s="168"/>
      <c r="V1001" s="169" t="e">
        <f>IF(C1001="",NA(),MATCH($B1001&amp;$C1001,'Smelter Look-up'!$J:$J,0))</f>
        <v>#N/A</v>
      </c>
      <c r="X1001" s="170">
        <f t="shared" ca="1" si="49"/>
        <v>0</v>
      </c>
      <c r="AB1001" s="314" t="str">
        <f t="shared" si="51"/>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50"/>
        <v/>
      </c>
      <c r="T1002" s="155" t="str">
        <f ca="1">IF(B1002="","",IF(ISERROR(MATCH($J1002,SorP!$B$1:$B$6226,0)),"",INDIRECT("'SorP'!$A$"&amp;MATCH($S1002&amp;$J1002,SorP!C:C,0))))</f>
        <v/>
      </c>
      <c r="U1002" s="168"/>
      <c r="V1002" s="169" t="e">
        <f>IF(C1002="",NA(),MATCH($B1002&amp;$C1002,'Smelter Look-up'!$J:$J,0))</f>
        <v>#N/A</v>
      </c>
      <c r="X1002" s="170">
        <f t="shared" ca="1" si="49"/>
        <v>0</v>
      </c>
      <c r="AB1002" s="314" t="str">
        <f t="shared" si="51"/>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50"/>
        <v/>
      </c>
      <c r="T1003" s="155" t="str">
        <f ca="1">IF(B1003="","",IF(ISERROR(MATCH($J1003,SorP!$B$1:$B$6226,0)),"",INDIRECT("'SorP'!$A$"&amp;MATCH($S1003&amp;$J1003,SorP!C:C,0))))</f>
        <v/>
      </c>
      <c r="U1003" s="168"/>
      <c r="V1003" s="169" t="e">
        <f>IF(C1003="",NA(),MATCH($B1003&amp;$C1003,'Smelter Look-up'!$J:$J,0))</f>
        <v>#N/A</v>
      </c>
      <c r="X1003" s="170">
        <f t="shared" ca="1" si="49"/>
        <v>0</v>
      </c>
      <c r="AB1003" s="314" t="str">
        <f t="shared" si="51"/>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50"/>
        <v/>
      </c>
      <c r="T1004" s="155" t="str">
        <f ca="1">IF(B1004="","",IF(ISERROR(MATCH($J1004,SorP!$B$1:$B$6226,0)),"",INDIRECT("'SorP'!$A$"&amp;MATCH($S1004&amp;$J1004,SorP!C:C,0))))</f>
        <v/>
      </c>
      <c r="U1004" s="168"/>
      <c r="V1004" s="169" t="e">
        <f>IF(C1004="",NA(),MATCH($B1004&amp;$C1004,'Smelter Look-up'!$J:$J,0))</f>
        <v>#N/A</v>
      </c>
      <c r="X1004" s="170">
        <f t="shared" ca="1" si="49"/>
        <v>0</v>
      </c>
      <c r="AB1004" s="314" t="str">
        <f t="shared" si="51"/>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50"/>
        <v/>
      </c>
      <c r="T1005" s="155" t="str">
        <f ca="1">IF(B1005="","",IF(ISERROR(MATCH($J1005,SorP!$B$1:$B$6226,0)),"",INDIRECT("'SorP'!$A$"&amp;MATCH($S1005&amp;$J1005,SorP!C:C,0))))</f>
        <v/>
      </c>
      <c r="U1005" s="168"/>
      <c r="V1005" s="169" t="e">
        <f>IF(C1005="",NA(),MATCH($B1005&amp;$C1005,'Smelter Look-up'!$J:$J,0))</f>
        <v>#N/A</v>
      </c>
      <c r="X1005" s="170">
        <f t="shared" ca="1" si="49"/>
        <v>0</v>
      </c>
      <c r="AB1005" s="314" t="str">
        <f t="shared" si="51"/>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50"/>
        <v/>
      </c>
      <c r="T1006" s="155" t="str">
        <f ca="1">IF(B1006="","",IF(ISERROR(MATCH($J1006,SorP!$B$1:$B$6226,0)),"",INDIRECT("'SorP'!$A$"&amp;MATCH($S1006&amp;$J1006,SorP!C:C,0))))</f>
        <v/>
      </c>
      <c r="U1006" s="168"/>
      <c r="V1006" s="169" t="e">
        <f>IF(C1006="",NA(),MATCH($B1006&amp;$C1006,'Smelter Look-up'!$J:$J,0))</f>
        <v>#N/A</v>
      </c>
      <c r="X1006" s="170">
        <f t="shared" ca="1" si="49"/>
        <v>0</v>
      </c>
      <c r="AB1006" s="314" t="str">
        <f t="shared" si="51"/>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50"/>
        <v/>
      </c>
      <c r="T1007" s="155" t="str">
        <f ca="1">IF(B1007="","",IF(ISERROR(MATCH($J1007,SorP!$B$1:$B$6226,0)),"",INDIRECT("'SorP'!$A$"&amp;MATCH($S1007&amp;$J1007,SorP!C:C,0))))</f>
        <v/>
      </c>
      <c r="U1007" s="168"/>
      <c r="V1007" s="169" t="e">
        <f>IF(C1007="",NA(),MATCH($B1007&amp;$C1007,'Smelter Look-up'!$J:$J,0))</f>
        <v>#N/A</v>
      </c>
      <c r="X1007" s="170">
        <f t="shared" ca="1" si="49"/>
        <v>0</v>
      </c>
      <c r="AB1007" s="314" t="str">
        <f t="shared" si="51"/>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50"/>
        <v/>
      </c>
      <c r="T1008" s="155" t="str">
        <f ca="1">IF(B1008="","",IF(ISERROR(MATCH($J1008,SorP!$B$1:$B$6226,0)),"",INDIRECT("'SorP'!$A$"&amp;MATCH($S1008&amp;$J1008,SorP!C:C,0))))</f>
        <v/>
      </c>
      <c r="U1008" s="168"/>
      <c r="V1008" s="169" t="e">
        <f>IF(C1008="",NA(),MATCH($B1008&amp;$C1008,'Smelter Look-up'!$J:$J,0))</f>
        <v>#N/A</v>
      </c>
      <c r="X1008" s="170">
        <f t="shared" ca="1" si="49"/>
        <v>0</v>
      </c>
      <c r="AB1008" s="314" t="str">
        <f t="shared" si="51"/>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50"/>
        <v/>
      </c>
      <c r="T1009" s="155" t="str">
        <f ca="1">IF(B1009="","",IF(ISERROR(MATCH($J1009,SorP!$B$1:$B$6226,0)),"",INDIRECT("'SorP'!$A$"&amp;MATCH($S1009&amp;$J1009,SorP!C:C,0))))</f>
        <v/>
      </c>
      <c r="U1009" s="168"/>
      <c r="V1009" s="169" t="e">
        <f>IF(C1009="",NA(),MATCH($B1009&amp;$C1009,'Smelter Look-up'!$J:$J,0))</f>
        <v>#N/A</v>
      </c>
      <c r="X1009" s="170">
        <f t="shared" ca="1" si="49"/>
        <v>0</v>
      </c>
      <c r="AB1009" s="314" t="str">
        <f t="shared" si="51"/>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50"/>
        <v/>
      </c>
      <c r="T1010" s="155" t="str">
        <f ca="1">IF(B1010="","",IF(ISERROR(MATCH($J1010,SorP!$B$1:$B$6226,0)),"",INDIRECT("'SorP'!$A$"&amp;MATCH($S1010&amp;$J1010,SorP!C:C,0))))</f>
        <v/>
      </c>
      <c r="U1010" s="168"/>
      <c r="V1010" s="169" t="e">
        <f>IF(C1010="",NA(),MATCH($B1010&amp;$C1010,'Smelter Look-up'!$J:$J,0))</f>
        <v>#N/A</v>
      </c>
      <c r="X1010" s="170">
        <f t="shared" ca="1" si="49"/>
        <v>0</v>
      </c>
      <c r="AB1010" s="314" t="str">
        <f t="shared" si="51"/>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50"/>
        <v/>
      </c>
      <c r="T1011" s="155" t="str">
        <f ca="1">IF(B1011="","",IF(ISERROR(MATCH($J1011,SorP!$B$1:$B$6226,0)),"",INDIRECT("'SorP'!$A$"&amp;MATCH($S1011&amp;$J1011,SorP!C:C,0))))</f>
        <v/>
      </c>
      <c r="U1011" s="168"/>
      <c r="V1011" s="169" t="e">
        <f>IF(C1011="",NA(),MATCH($B1011&amp;$C1011,'Smelter Look-up'!$J:$J,0))</f>
        <v>#N/A</v>
      </c>
      <c r="X1011" s="170">
        <f t="shared" ca="1" si="49"/>
        <v>0</v>
      </c>
      <c r="AB1011" s="314" t="str">
        <f t="shared" si="51"/>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50"/>
        <v/>
      </c>
      <c r="T1012" s="155" t="str">
        <f ca="1">IF(B1012="","",IF(ISERROR(MATCH($J1012,SorP!$B$1:$B$6226,0)),"",INDIRECT("'SorP'!$A$"&amp;MATCH($S1012&amp;$J1012,SorP!C:C,0))))</f>
        <v/>
      </c>
      <c r="U1012" s="168"/>
      <c r="V1012" s="169" t="e">
        <f>IF(C1012="",NA(),MATCH($B1012&amp;$C1012,'Smelter Look-up'!$J:$J,0))</f>
        <v>#N/A</v>
      </c>
      <c r="X1012" s="170">
        <f t="shared" ca="1" si="49"/>
        <v>0</v>
      </c>
      <c r="AB1012" s="314" t="str">
        <f t="shared" si="51"/>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50"/>
        <v/>
      </c>
      <c r="T1013" s="155" t="str">
        <f ca="1">IF(B1013="","",IF(ISERROR(MATCH($J1013,SorP!$B$1:$B$6226,0)),"",INDIRECT("'SorP'!$A$"&amp;MATCH($S1013&amp;$J1013,SorP!C:C,0))))</f>
        <v/>
      </c>
      <c r="U1013" s="168"/>
      <c r="V1013" s="169" t="e">
        <f>IF(C1013="",NA(),MATCH($B1013&amp;$C1013,'Smelter Look-up'!$J:$J,0))</f>
        <v>#N/A</v>
      </c>
      <c r="X1013" s="170">
        <f t="shared" ca="1" si="49"/>
        <v>0</v>
      </c>
      <c r="AB1013" s="314" t="str">
        <f t="shared" si="51"/>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50"/>
        <v/>
      </c>
      <c r="T1014" s="155" t="str">
        <f ca="1">IF(B1014="","",IF(ISERROR(MATCH($J1014,SorP!$B$1:$B$6226,0)),"",INDIRECT("'SorP'!$A$"&amp;MATCH($S1014&amp;$J1014,SorP!C:C,0))))</f>
        <v/>
      </c>
      <c r="U1014" s="168"/>
      <c r="V1014" s="169" t="e">
        <f>IF(C1014="",NA(),MATCH($B1014&amp;$C1014,'Smelter Look-up'!$J:$J,0))</f>
        <v>#N/A</v>
      </c>
      <c r="X1014" s="170">
        <f t="shared" ca="1" si="49"/>
        <v>0</v>
      </c>
      <c r="AB1014" s="314" t="str">
        <f t="shared" si="51"/>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50"/>
        <v/>
      </c>
      <c r="T1015" s="155" t="str">
        <f ca="1">IF(B1015="","",IF(ISERROR(MATCH($J1015,SorP!$B$1:$B$6226,0)),"",INDIRECT("'SorP'!$A$"&amp;MATCH($S1015&amp;$J1015,SorP!C:C,0))))</f>
        <v/>
      </c>
      <c r="U1015" s="168"/>
      <c r="V1015" s="169" t="e">
        <f>IF(C1015="",NA(),MATCH($B1015&amp;$C1015,'Smelter Look-up'!$J:$J,0))</f>
        <v>#N/A</v>
      </c>
      <c r="X1015" s="170">
        <f t="shared" ca="1" si="49"/>
        <v>0</v>
      </c>
      <c r="AB1015" s="314" t="str">
        <f t="shared" si="51"/>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50"/>
        <v/>
      </c>
      <c r="T1016" s="155" t="str">
        <f ca="1">IF(B1016="","",IF(ISERROR(MATCH($J1016,SorP!$B$1:$B$6226,0)),"",INDIRECT("'SorP'!$A$"&amp;MATCH($S1016&amp;$J1016,SorP!C:C,0))))</f>
        <v/>
      </c>
      <c r="U1016" s="168"/>
      <c r="V1016" s="169" t="e">
        <f>IF(C1016="",NA(),MATCH($B1016&amp;$C1016,'Smelter Look-up'!$J:$J,0))</f>
        <v>#N/A</v>
      </c>
      <c r="X1016" s="170">
        <f t="shared" ca="1" si="49"/>
        <v>0</v>
      </c>
      <c r="AB1016" s="314" t="str">
        <f t="shared" si="51"/>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50"/>
        <v/>
      </c>
      <c r="T1017" s="155" t="str">
        <f ca="1">IF(B1017="","",IF(ISERROR(MATCH($J1017,SorP!$B$1:$B$6226,0)),"",INDIRECT("'SorP'!$A$"&amp;MATCH($S1017&amp;$J1017,SorP!C:C,0))))</f>
        <v/>
      </c>
      <c r="U1017" s="168"/>
      <c r="V1017" s="169" t="e">
        <f>IF(C1017="",NA(),MATCH($B1017&amp;$C1017,'Smelter Look-up'!$J:$J,0))</f>
        <v>#N/A</v>
      </c>
      <c r="X1017" s="170">
        <f t="shared" ca="1" si="49"/>
        <v>0</v>
      </c>
      <c r="AB1017" s="314" t="str">
        <f t="shared" si="51"/>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50"/>
        <v/>
      </c>
      <c r="T1018" s="155" t="str">
        <f ca="1">IF(B1018="","",IF(ISERROR(MATCH($J1018,SorP!$B$1:$B$6226,0)),"",INDIRECT("'SorP'!$A$"&amp;MATCH($S1018&amp;$J1018,SorP!C:C,0))))</f>
        <v/>
      </c>
      <c r="U1018" s="168"/>
      <c r="V1018" s="169" t="e">
        <f>IF(C1018="",NA(),MATCH($B1018&amp;$C1018,'Smelter Look-up'!$J:$J,0))</f>
        <v>#N/A</v>
      </c>
      <c r="X1018" s="170">
        <f t="shared" ca="1" si="49"/>
        <v>0</v>
      </c>
      <c r="AB1018" s="314" t="str">
        <f t="shared" si="51"/>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50"/>
        <v/>
      </c>
      <c r="T1019" s="155" t="str">
        <f ca="1">IF(B1019="","",IF(ISERROR(MATCH($J1019,SorP!$B$1:$B$6226,0)),"",INDIRECT("'SorP'!$A$"&amp;MATCH($S1019&amp;$J1019,SorP!C:C,0))))</f>
        <v/>
      </c>
      <c r="U1019" s="168"/>
      <c r="V1019" s="169" t="e">
        <f>IF(C1019="",NA(),MATCH($B1019&amp;$C1019,'Smelter Look-up'!$J:$J,0))</f>
        <v>#N/A</v>
      </c>
      <c r="X1019" s="170">
        <f t="shared" ca="1" si="49"/>
        <v>0</v>
      </c>
      <c r="AB1019" s="314" t="str">
        <f t="shared" si="51"/>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50"/>
        <v/>
      </c>
      <c r="T1020" s="155" t="str">
        <f ca="1">IF(B1020="","",IF(ISERROR(MATCH($J1020,SorP!$B$1:$B$6226,0)),"",INDIRECT("'SorP'!$A$"&amp;MATCH($S1020&amp;$J1020,SorP!C:C,0))))</f>
        <v/>
      </c>
      <c r="U1020" s="168"/>
      <c r="V1020" s="169" t="e">
        <f>IF(C1020="",NA(),MATCH($B1020&amp;$C1020,'Smelter Look-up'!$J:$J,0))</f>
        <v>#N/A</v>
      </c>
      <c r="X1020" s="170">
        <f t="shared" ca="1" si="49"/>
        <v>0</v>
      </c>
      <c r="AB1020" s="314" t="str">
        <f t="shared" si="51"/>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50"/>
        <v/>
      </c>
      <c r="T1021" s="155" t="str">
        <f ca="1">IF(B1021="","",IF(ISERROR(MATCH($J1021,SorP!$B$1:$B$6226,0)),"",INDIRECT("'SorP'!$A$"&amp;MATCH($S1021&amp;$J1021,SorP!C:C,0))))</f>
        <v/>
      </c>
      <c r="U1021" s="168"/>
      <c r="V1021" s="169" t="e">
        <f>IF(C1021="",NA(),MATCH($B1021&amp;$C1021,'Smelter Look-up'!$J:$J,0))</f>
        <v>#N/A</v>
      </c>
      <c r="X1021" s="170">
        <f t="shared" ca="1" si="49"/>
        <v>0</v>
      </c>
      <c r="AB1021" s="314" t="str">
        <f t="shared" si="51"/>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0"/>
        <v/>
      </c>
      <c r="T1022" s="155" t="str">
        <f ca="1">IF(B1022="","",IF(ISERROR(MATCH($J1022,SorP!$B$1:$B$6226,0)),"",INDIRECT("'SorP'!$A$"&amp;MATCH($S1022&amp;$J1022,SorP!C:C,0))))</f>
        <v/>
      </c>
      <c r="U1022" s="168"/>
      <c r="V1022" s="169" t="e">
        <f>IF(C1022="",NA(),MATCH($B1022&amp;$C1022,'Smelter Look-up'!$J:$J,0))</f>
        <v>#N/A</v>
      </c>
      <c r="X1022" s="170">
        <f t="shared" ca="1" si="49"/>
        <v>0</v>
      </c>
      <c r="AB1022" s="314" t="str">
        <f t="shared" si="51"/>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0"/>
        <v/>
      </c>
      <c r="T1023" s="155" t="str">
        <f ca="1">IF(B1023="","",IF(ISERROR(MATCH($J1023,SorP!$B$1:$B$6226,0)),"",INDIRECT("'SorP'!$A$"&amp;MATCH($S1023&amp;$J1023,SorP!C:C,0))))</f>
        <v/>
      </c>
      <c r="U1023" s="168"/>
      <c r="V1023" s="169" t="e">
        <f>IF(C1023="",NA(),MATCH($B1023&amp;$C1023,'Smelter Look-up'!$J:$J,0))</f>
        <v>#N/A</v>
      </c>
      <c r="X1023" s="170">
        <f t="shared" ref="X1023:X1086" ca="1" si="52">IF(AND(C1023="Smelter not listed",OR(LEN(D1023)=0,LEN(E1023)=0)),1,0)</f>
        <v>0</v>
      </c>
      <c r="AB1023" s="314" t="str">
        <f t="shared" si="51"/>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3">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2"/>
        <v>0</v>
      </c>
      <c r="AB1024" s="314" t="str">
        <f t="shared" si="51"/>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3"/>
        <v/>
      </c>
      <c r="T1025" s="155" t="str">
        <f ca="1">IF(B1025="","",IF(ISERROR(MATCH($J1025,SorP!$B$1:$B$6226,0)),"",INDIRECT("'SorP'!$A$"&amp;MATCH($S1025&amp;$J1025,SorP!C:C,0))))</f>
        <v/>
      </c>
      <c r="U1025" s="168"/>
      <c r="V1025" s="169" t="e">
        <f>IF(C1025="",NA(),MATCH($B1025&amp;$C1025,'Smelter Look-up'!$J:$J,0))</f>
        <v>#N/A</v>
      </c>
      <c r="X1025" s="170">
        <f t="shared" ca="1" si="52"/>
        <v>0</v>
      </c>
      <c r="AB1025" s="314" t="str">
        <f t="shared" si="51"/>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3"/>
        <v/>
      </c>
      <c r="T1026" s="155" t="str">
        <f ca="1">IF(B1026="","",IF(ISERROR(MATCH($J1026,SorP!$B$1:$B$6226,0)),"",INDIRECT("'SorP'!$A$"&amp;MATCH($S1026&amp;$J1026,SorP!C:C,0))))</f>
        <v/>
      </c>
      <c r="U1026" s="168"/>
      <c r="V1026" s="169" t="e">
        <f>IF(C1026="",NA(),MATCH($B1026&amp;$C1026,'Smelter Look-up'!$J:$J,0))</f>
        <v>#N/A</v>
      </c>
      <c r="X1026" s="170">
        <f t="shared" ca="1" si="52"/>
        <v>0</v>
      </c>
      <c r="AB1026" s="314" t="str">
        <f t="shared" si="51"/>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3"/>
        <v/>
      </c>
      <c r="T1027" s="155" t="str">
        <f ca="1">IF(B1027="","",IF(ISERROR(MATCH($J1027,SorP!$B$1:$B$6226,0)),"",INDIRECT("'SorP'!$A$"&amp;MATCH($S1027&amp;$J1027,SorP!C:C,0))))</f>
        <v/>
      </c>
      <c r="U1027" s="168"/>
      <c r="V1027" s="169" t="e">
        <f>IF(C1027="",NA(),MATCH($B1027&amp;$C1027,'Smelter Look-up'!$J:$J,0))</f>
        <v>#N/A</v>
      </c>
      <c r="X1027" s="170">
        <f t="shared" ca="1" si="52"/>
        <v>0</v>
      </c>
      <c r="AB1027" s="314" t="str">
        <f t="shared" si="51"/>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3"/>
        <v/>
      </c>
      <c r="T1028" s="155" t="str">
        <f ca="1">IF(B1028="","",IF(ISERROR(MATCH($J1028,SorP!$B$1:$B$6226,0)),"",INDIRECT("'SorP'!$A$"&amp;MATCH($S1028&amp;$J1028,SorP!C:C,0))))</f>
        <v/>
      </c>
      <c r="U1028" s="168"/>
      <c r="V1028" s="169" t="e">
        <f>IF(C1028="",NA(),MATCH($B1028&amp;$C1028,'Smelter Look-up'!$J:$J,0))</f>
        <v>#N/A</v>
      </c>
      <c r="X1028" s="170">
        <f t="shared" ca="1" si="52"/>
        <v>0</v>
      </c>
      <c r="AB1028" s="314" t="str">
        <f t="shared" si="51"/>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3"/>
        <v/>
      </c>
      <c r="T1029" s="155" t="str">
        <f ca="1">IF(B1029="","",IF(ISERROR(MATCH($J1029,SorP!$B$1:$B$6226,0)),"",INDIRECT("'SorP'!$A$"&amp;MATCH($S1029&amp;$J1029,SorP!C:C,0))))</f>
        <v/>
      </c>
      <c r="U1029" s="168"/>
      <c r="V1029" s="169" t="e">
        <f>IF(C1029="",NA(),MATCH($B1029&amp;$C1029,'Smelter Look-up'!$J:$J,0))</f>
        <v>#N/A</v>
      </c>
      <c r="X1029" s="170">
        <f t="shared" ca="1" si="52"/>
        <v>0</v>
      </c>
      <c r="AB1029" s="314" t="str">
        <f t="shared" si="51"/>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3"/>
        <v/>
      </c>
      <c r="T1030" s="155" t="str">
        <f ca="1">IF(B1030="","",IF(ISERROR(MATCH($J1030,SorP!$B$1:$B$6226,0)),"",INDIRECT("'SorP'!$A$"&amp;MATCH($S1030&amp;$J1030,SorP!C:C,0))))</f>
        <v/>
      </c>
      <c r="U1030" s="168"/>
      <c r="V1030" s="169" t="e">
        <f>IF(C1030="",NA(),MATCH($B1030&amp;$C1030,'Smelter Look-up'!$J:$J,0))</f>
        <v>#N/A</v>
      </c>
      <c r="X1030" s="170">
        <f t="shared" ca="1" si="52"/>
        <v>0</v>
      </c>
      <c r="AB1030" s="314" t="str">
        <f t="shared" ref="AB1030:AB1093" si="54">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3"/>
        <v/>
      </c>
      <c r="T1031" s="155" t="str">
        <f ca="1">IF(B1031="","",IF(ISERROR(MATCH($J1031,SorP!$B$1:$B$6226,0)),"",INDIRECT("'SorP'!$A$"&amp;MATCH($S1031&amp;$J1031,SorP!C:C,0))))</f>
        <v/>
      </c>
      <c r="U1031" s="168"/>
      <c r="V1031" s="169" t="e">
        <f>IF(C1031="",NA(),MATCH($B1031&amp;$C1031,'Smelter Look-up'!$J:$J,0))</f>
        <v>#N/A</v>
      </c>
      <c r="X1031" s="170">
        <f t="shared" ca="1" si="52"/>
        <v>0</v>
      </c>
      <c r="AB1031" s="314" t="str">
        <f t="shared" si="54"/>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3"/>
        <v/>
      </c>
      <c r="T1032" s="155" t="str">
        <f ca="1">IF(B1032="","",IF(ISERROR(MATCH($J1032,SorP!$B$1:$B$6226,0)),"",INDIRECT("'SorP'!$A$"&amp;MATCH($S1032&amp;$J1032,SorP!C:C,0))))</f>
        <v/>
      </c>
      <c r="U1032" s="168"/>
      <c r="V1032" s="169" t="e">
        <f>IF(C1032="",NA(),MATCH($B1032&amp;$C1032,'Smelter Look-up'!$J:$J,0))</f>
        <v>#N/A</v>
      </c>
      <c r="X1032" s="170">
        <f t="shared" ca="1" si="52"/>
        <v>0</v>
      </c>
      <c r="AB1032" s="314" t="str">
        <f t="shared" si="54"/>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3"/>
        <v/>
      </c>
      <c r="T1033" s="155" t="str">
        <f ca="1">IF(B1033="","",IF(ISERROR(MATCH($J1033,SorP!$B$1:$B$6226,0)),"",INDIRECT("'SorP'!$A$"&amp;MATCH($S1033&amp;$J1033,SorP!C:C,0))))</f>
        <v/>
      </c>
      <c r="U1033" s="168"/>
      <c r="V1033" s="169" t="e">
        <f>IF(C1033="",NA(),MATCH($B1033&amp;$C1033,'Smelter Look-up'!$J:$J,0))</f>
        <v>#N/A</v>
      </c>
      <c r="X1033" s="170">
        <f t="shared" ca="1" si="52"/>
        <v>0</v>
      </c>
      <c r="AB1033" s="314" t="str">
        <f t="shared" si="54"/>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3"/>
        <v/>
      </c>
      <c r="T1034" s="155" t="str">
        <f ca="1">IF(B1034="","",IF(ISERROR(MATCH($J1034,SorP!$B$1:$B$6226,0)),"",INDIRECT("'SorP'!$A$"&amp;MATCH($S1034&amp;$J1034,SorP!C:C,0))))</f>
        <v/>
      </c>
      <c r="U1034" s="168"/>
      <c r="V1034" s="169" t="e">
        <f>IF(C1034="",NA(),MATCH($B1034&amp;$C1034,'Smelter Look-up'!$J:$J,0))</f>
        <v>#N/A</v>
      </c>
      <c r="X1034" s="170">
        <f t="shared" ca="1" si="52"/>
        <v>0</v>
      </c>
      <c r="AB1034" s="314" t="str">
        <f t="shared" si="54"/>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3"/>
        <v/>
      </c>
      <c r="T1035" s="155" t="str">
        <f ca="1">IF(B1035="","",IF(ISERROR(MATCH($J1035,SorP!$B$1:$B$6226,0)),"",INDIRECT("'SorP'!$A$"&amp;MATCH($S1035&amp;$J1035,SorP!C:C,0))))</f>
        <v/>
      </c>
      <c r="U1035" s="168"/>
      <c r="V1035" s="169" t="e">
        <f>IF(C1035="",NA(),MATCH($B1035&amp;$C1035,'Smelter Look-up'!$J:$J,0))</f>
        <v>#N/A</v>
      </c>
      <c r="X1035" s="170">
        <f t="shared" ca="1" si="52"/>
        <v>0</v>
      </c>
      <c r="AB1035" s="314" t="str">
        <f t="shared" si="54"/>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3"/>
        <v/>
      </c>
      <c r="T1036" s="155" t="str">
        <f ca="1">IF(B1036="","",IF(ISERROR(MATCH($J1036,SorP!$B$1:$B$6226,0)),"",INDIRECT("'SorP'!$A$"&amp;MATCH($S1036&amp;$J1036,SorP!C:C,0))))</f>
        <v/>
      </c>
      <c r="U1036" s="168"/>
      <c r="V1036" s="169" t="e">
        <f>IF(C1036="",NA(),MATCH($B1036&amp;$C1036,'Smelter Look-up'!$J:$J,0))</f>
        <v>#N/A</v>
      </c>
      <c r="X1036" s="170">
        <f t="shared" ca="1" si="52"/>
        <v>0</v>
      </c>
      <c r="AB1036" s="314" t="str">
        <f t="shared" si="54"/>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3"/>
        <v/>
      </c>
      <c r="T1037" s="155" t="str">
        <f ca="1">IF(B1037="","",IF(ISERROR(MATCH($J1037,SorP!$B$1:$B$6226,0)),"",INDIRECT("'SorP'!$A$"&amp;MATCH($S1037&amp;$J1037,SorP!C:C,0))))</f>
        <v/>
      </c>
      <c r="U1037" s="168"/>
      <c r="V1037" s="169" t="e">
        <f>IF(C1037="",NA(),MATCH($B1037&amp;$C1037,'Smelter Look-up'!$J:$J,0))</f>
        <v>#N/A</v>
      </c>
      <c r="X1037" s="170">
        <f t="shared" ca="1" si="52"/>
        <v>0</v>
      </c>
      <c r="AB1037" s="314" t="str">
        <f t="shared" si="54"/>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3"/>
        <v/>
      </c>
      <c r="T1038" s="155" t="str">
        <f ca="1">IF(B1038="","",IF(ISERROR(MATCH($J1038,SorP!$B$1:$B$6226,0)),"",INDIRECT("'SorP'!$A$"&amp;MATCH($S1038&amp;$J1038,SorP!C:C,0))))</f>
        <v/>
      </c>
      <c r="U1038" s="168"/>
      <c r="V1038" s="169" t="e">
        <f>IF(C1038="",NA(),MATCH($B1038&amp;$C1038,'Smelter Look-up'!$J:$J,0))</f>
        <v>#N/A</v>
      </c>
      <c r="X1038" s="170">
        <f t="shared" ca="1" si="52"/>
        <v>0</v>
      </c>
      <c r="AB1038" s="314" t="str">
        <f t="shared" si="54"/>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3"/>
        <v/>
      </c>
      <c r="T1039" s="155" t="str">
        <f ca="1">IF(B1039="","",IF(ISERROR(MATCH($J1039,SorP!$B$1:$B$6226,0)),"",INDIRECT("'SorP'!$A$"&amp;MATCH($S1039&amp;$J1039,SorP!C:C,0))))</f>
        <v/>
      </c>
      <c r="U1039" s="168"/>
      <c r="V1039" s="169" t="e">
        <f>IF(C1039="",NA(),MATCH($B1039&amp;$C1039,'Smelter Look-up'!$J:$J,0))</f>
        <v>#N/A</v>
      </c>
      <c r="X1039" s="170">
        <f t="shared" ca="1" si="52"/>
        <v>0</v>
      </c>
      <c r="AB1039" s="314" t="str">
        <f t="shared" si="54"/>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3"/>
        <v/>
      </c>
      <c r="T1040" s="155" t="str">
        <f ca="1">IF(B1040="","",IF(ISERROR(MATCH($J1040,SorP!$B$1:$B$6226,0)),"",INDIRECT("'SorP'!$A$"&amp;MATCH($S1040&amp;$J1040,SorP!C:C,0))))</f>
        <v/>
      </c>
      <c r="U1040" s="168"/>
      <c r="V1040" s="169" t="e">
        <f>IF(C1040="",NA(),MATCH($B1040&amp;$C1040,'Smelter Look-up'!$J:$J,0))</f>
        <v>#N/A</v>
      </c>
      <c r="X1040" s="170">
        <f t="shared" ca="1" si="52"/>
        <v>0</v>
      </c>
      <c r="AB1040" s="314" t="str">
        <f t="shared" si="54"/>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3"/>
        <v/>
      </c>
      <c r="T1041" s="155" t="str">
        <f ca="1">IF(B1041="","",IF(ISERROR(MATCH($J1041,SorP!$B$1:$B$6226,0)),"",INDIRECT("'SorP'!$A$"&amp;MATCH($S1041&amp;$J1041,SorP!C:C,0))))</f>
        <v/>
      </c>
      <c r="U1041" s="168"/>
      <c r="V1041" s="169" t="e">
        <f>IF(C1041="",NA(),MATCH($B1041&amp;$C1041,'Smelter Look-up'!$J:$J,0))</f>
        <v>#N/A</v>
      </c>
      <c r="X1041" s="170">
        <f t="shared" ca="1" si="52"/>
        <v>0</v>
      </c>
      <c r="AB1041" s="314" t="str">
        <f t="shared" si="54"/>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3"/>
        <v/>
      </c>
      <c r="T1042" s="155" t="str">
        <f ca="1">IF(B1042="","",IF(ISERROR(MATCH($J1042,SorP!$B$1:$B$6226,0)),"",INDIRECT("'SorP'!$A$"&amp;MATCH($S1042&amp;$J1042,SorP!C:C,0))))</f>
        <v/>
      </c>
      <c r="U1042" s="168"/>
      <c r="V1042" s="169" t="e">
        <f>IF(C1042="",NA(),MATCH($B1042&amp;$C1042,'Smelter Look-up'!$J:$J,0))</f>
        <v>#N/A</v>
      </c>
      <c r="X1042" s="170">
        <f t="shared" ca="1" si="52"/>
        <v>0</v>
      </c>
      <c r="AB1042" s="314" t="str">
        <f t="shared" si="54"/>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3"/>
        <v/>
      </c>
      <c r="T1043" s="155" t="str">
        <f ca="1">IF(B1043="","",IF(ISERROR(MATCH($J1043,SorP!$B$1:$B$6226,0)),"",INDIRECT("'SorP'!$A$"&amp;MATCH($S1043&amp;$J1043,SorP!C:C,0))))</f>
        <v/>
      </c>
      <c r="U1043" s="168"/>
      <c r="V1043" s="169" t="e">
        <f>IF(C1043="",NA(),MATCH($B1043&amp;$C1043,'Smelter Look-up'!$J:$J,0))</f>
        <v>#N/A</v>
      </c>
      <c r="X1043" s="170">
        <f t="shared" ca="1" si="52"/>
        <v>0</v>
      </c>
      <c r="AB1043" s="314" t="str">
        <f t="shared" si="54"/>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3"/>
        <v/>
      </c>
      <c r="T1044" s="155" t="str">
        <f ca="1">IF(B1044="","",IF(ISERROR(MATCH($J1044,SorP!$B$1:$B$6226,0)),"",INDIRECT("'SorP'!$A$"&amp;MATCH($S1044&amp;$J1044,SorP!C:C,0))))</f>
        <v/>
      </c>
      <c r="U1044" s="168"/>
      <c r="V1044" s="169" t="e">
        <f>IF(C1044="",NA(),MATCH($B1044&amp;$C1044,'Smelter Look-up'!$J:$J,0))</f>
        <v>#N/A</v>
      </c>
      <c r="X1044" s="170">
        <f t="shared" ca="1" si="52"/>
        <v>0</v>
      </c>
      <c r="AB1044" s="314" t="str">
        <f t="shared" si="54"/>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3"/>
        <v/>
      </c>
      <c r="T1045" s="155" t="str">
        <f ca="1">IF(B1045="","",IF(ISERROR(MATCH($J1045,SorP!$B$1:$B$6226,0)),"",INDIRECT("'SorP'!$A$"&amp;MATCH($S1045&amp;$J1045,SorP!C:C,0))))</f>
        <v/>
      </c>
      <c r="U1045" s="168"/>
      <c r="V1045" s="169" t="e">
        <f>IF(C1045="",NA(),MATCH($B1045&amp;$C1045,'Smelter Look-up'!$J:$J,0))</f>
        <v>#N/A</v>
      </c>
      <c r="X1045" s="170">
        <f t="shared" ca="1" si="52"/>
        <v>0</v>
      </c>
      <c r="AB1045" s="314" t="str">
        <f t="shared" si="54"/>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3"/>
        <v/>
      </c>
      <c r="T1046" s="155" t="str">
        <f ca="1">IF(B1046="","",IF(ISERROR(MATCH($J1046,SorP!$B$1:$B$6226,0)),"",INDIRECT("'SorP'!$A$"&amp;MATCH($S1046&amp;$J1046,SorP!C:C,0))))</f>
        <v/>
      </c>
      <c r="U1046" s="168"/>
      <c r="V1046" s="169" t="e">
        <f>IF(C1046="",NA(),MATCH($B1046&amp;$C1046,'Smelter Look-up'!$J:$J,0))</f>
        <v>#N/A</v>
      </c>
      <c r="X1046" s="170">
        <f t="shared" ca="1" si="52"/>
        <v>0</v>
      </c>
      <c r="AB1046" s="314" t="str">
        <f t="shared" si="54"/>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3"/>
        <v/>
      </c>
      <c r="T1047" s="155" t="str">
        <f ca="1">IF(B1047="","",IF(ISERROR(MATCH($J1047,SorP!$B$1:$B$6226,0)),"",INDIRECT("'SorP'!$A$"&amp;MATCH($S1047&amp;$J1047,SorP!C:C,0))))</f>
        <v/>
      </c>
      <c r="U1047" s="168"/>
      <c r="V1047" s="169" t="e">
        <f>IF(C1047="",NA(),MATCH($B1047&amp;$C1047,'Smelter Look-up'!$J:$J,0))</f>
        <v>#N/A</v>
      </c>
      <c r="X1047" s="170">
        <f t="shared" ca="1" si="52"/>
        <v>0</v>
      </c>
      <c r="AB1047" s="314" t="str">
        <f t="shared" si="54"/>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3"/>
        <v/>
      </c>
      <c r="T1048" s="155" t="str">
        <f ca="1">IF(B1048="","",IF(ISERROR(MATCH($J1048,SorP!$B$1:$B$6226,0)),"",INDIRECT("'SorP'!$A$"&amp;MATCH($S1048&amp;$J1048,SorP!C:C,0))))</f>
        <v/>
      </c>
      <c r="U1048" s="168"/>
      <c r="V1048" s="169" t="e">
        <f>IF(C1048="",NA(),MATCH($B1048&amp;$C1048,'Smelter Look-up'!$J:$J,0))</f>
        <v>#N/A</v>
      </c>
      <c r="X1048" s="170">
        <f t="shared" ca="1" si="52"/>
        <v>0</v>
      </c>
      <c r="AB1048" s="314" t="str">
        <f t="shared" si="54"/>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3"/>
        <v/>
      </c>
      <c r="T1049" s="155" t="str">
        <f ca="1">IF(B1049="","",IF(ISERROR(MATCH($J1049,SorP!$B$1:$B$6226,0)),"",INDIRECT("'SorP'!$A$"&amp;MATCH($S1049&amp;$J1049,SorP!C:C,0))))</f>
        <v/>
      </c>
      <c r="U1049" s="168"/>
      <c r="V1049" s="169" t="e">
        <f>IF(C1049="",NA(),MATCH($B1049&amp;$C1049,'Smelter Look-up'!$J:$J,0))</f>
        <v>#N/A</v>
      </c>
      <c r="X1049" s="170">
        <f t="shared" ca="1" si="52"/>
        <v>0</v>
      </c>
      <c r="AB1049" s="314" t="str">
        <f t="shared" si="54"/>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3"/>
        <v/>
      </c>
      <c r="T1050" s="155" t="str">
        <f ca="1">IF(B1050="","",IF(ISERROR(MATCH($J1050,SorP!$B$1:$B$6226,0)),"",INDIRECT("'SorP'!$A$"&amp;MATCH($S1050&amp;$J1050,SorP!C:C,0))))</f>
        <v/>
      </c>
      <c r="U1050" s="168"/>
      <c r="V1050" s="169" t="e">
        <f>IF(C1050="",NA(),MATCH($B1050&amp;$C1050,'Smelter Look-up'!$J:$J,0))</f>
        <v>#N/A</v>
      </c>
      <c r="X1050" s="170">
        <f t="shared" ca="1" si="52"/>
        <v>0</v>
      </c>
      <c r="AB1050" s="314" t="str">
        <f t="shared" si="54"/>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3"/>
        <v/>
      </c>
      <c r="T1051" s="155" t="str">
        <f ca="1">IF(B1051="","",IF(ISERROR(MATCH($J1051,SorP!$B$1:$B$6226,0)),"",INDIRECT("'SorP'!$A$"&amp;MATCH($S1051&amp;$J1051,SorP!C:C,0))))</f>
        <v/>
      </c>
      <c r="U1051" s="168"/>
      <c r="V1051" s="169" t="e">
        <f>IF(C1051="",NA(),MATCH($B1051&amp;$C1051,'Smelter Look-up'!$J:$J,0))</f>
        <v>#N/A</v>
      </c>
      <c r="X1051" s="170">
        <f t="shared" ca="1" si="52"/>
        <v>0</v>
      </c>
      <c r="AB1051" s="314" t="str">
        <f t="shared" si="54"/>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3"/>
        <v/>
      </c>
      <c r="T1052" s="155" t="str">
        <f ca="1">IF(B1052="","",IF(ISERROR(MATCH($J1052,SorP!$B$1:$B$6226,0)),"",INDIRECT("'SorP'!$A$"&amp;MATCH($S1052&amp;$J1052,SorP!C:C,0))))</f>
        <v/>
      </c>
      <c r="U1052" s="168"/>
      <c r="V1052" s="169" t="e">
        <f>IF(C1052="",NA(),MATCH($B1052&amp;$C1052,'Smelter Look-up'!$J:$J,0))</f>
        <v>#N/A</v>
      </c>
      <c r="X1052" s="170">
        <f t="shared" ca="1" si="52"/>
        <v>0</v>
      </c>
      <c r="AB1052" s="314" t="str">
        <f t="shared" si="54"/>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3"/>
        <v/>
      </c>
      <c r="T1053" s="155" t="str">
        <f ca="1">IF(B1053="","",IF(ISERROR(MATCH($J1053,SorP!$B$1:$B$6226,0)),"",INDIRECT("'SorP'!$A$"&amp;MATCH($S1053&amp;$J1053,SorP!C:C,0))))</f>
        <v/>
      </c>
      <c r="U1053" s="168"/>
      <c r="V1053" s="169" t="e">
        <f>IF(C1053="",NA(),MATCH($B1053&amp;$C1053,'Smelter Look-up'!$J:$J,0))</f>
        <v>#N/A</v>
      </c>
      <c r="X1053" s="170">
        <f t="shared" ca="1" si="52"/>
        <v>0</v>
      </c>
      <c r="AB1053" s="314" t="str">
        <f t="shared" si="54"/>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3"/>
        <v/>
      </c>
      <c r="T1054" s="155" t="str">
        <f ca="1">IF(B1054="","",IF(ISERROR(MATCH($J1054,SorP!$B$1:$B$6226,0)),"",INDIRECT("'SorP'!$A$"&amp;MATCH($S1054&amp;$J1054,SorP!C:C,0))))</f>
        <v/>
      </c>
      <c r="U1054" s="168"/>
      <c r="V1054" s="169" t="e">
        <f>IF(C1054="",NA(),MATCH($B1054&amp;$C1054,'Smelter Look-up'!$J:$J,0))</f>
        <v>#N/A</v>
      </c>
      <c r="X1054" s="170">
        <f t="shared" ca="1" si="52"/>
        <v>0</v>
      </c>
      <c r="AB1054" s="314" t="str">
        <f t="shared" si="54"/>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3"/>
        <v/>
      </c>
      <c r="T1055" s="155" t="str">
        <f ca="1">IF(B1055="","",IF(ISERROR(MATCH($J1055,SorP!$B$1:$B$6226,0)),"",INDIRECT("'SorP'!$A$"&amp;MATCH($S1055&amp;$J1055,SorP!C:C,0))))</f>
        <v/>
      </c>
      <c r="U1055" s="168"/>
      <c r="V1055" s="169" t="e">
        <f>IF(C1055="",NA(),MATCH($B1055&amp;$C1055,'Smelter Look-up'!$J:$J,0))</f>
        <v>#N/A</v>
      </c>
      <c r="X1055" s="170">
        <f t="shared" ca="1" si="52"/>
        <v>0</v>
      </c>
      <c r="AB1055" s="314" t="str">
        <f t="shared" si="54"/>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3"/>
        <v/>
      </c>
      <c r="T1056" s="155" t="str">
        <f ca="1">IF(B1056="","",IF(ISERROR(MATCH($J1056,SorP!$B$1:$B$6226,0)),"",INDIRECT("'SorP'!$A$"&amp;MATCH($S1056&amp;$J1056,SorP!C:C,0))))</f>
        <v/>
      </c>
      <c r="U1056" s="168"/>
      <c r="V1056" s="169" t="e">
        <f>IF(C1056="",NA(),MATCH($B1056&amp;$C1056,'Smelter Look-up'!$J:$J,0))</f>
        <v>#N/A</v>
      </c>
      <c r="X1056" s="170">
        <f t="shared" ca="1" si="52"/>
        <v>0</v>
      </c>
      <c r="AB1056" s="314" t="str">
        <f t="shared" si="54"/>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3"/>
        <v/>
      </c>
      <c r="T1057" s="155" t="str">
        <f ca="1">IF(B1057="","",IF(ISERROR(MATCH($J1057,SorP!$B$1:$B$6226,0)),"",INDIRECT("'SorP'!$A$"&amp;MATCH($S1057&amp;$J1057,SorP!C:C,0))))</f>
        <v/>
      </c>
      <c r="U1057" s="168"/>
      <c r="V1057" s="169" t="e">
        <f>IF(C1057="",NA(),MATCH($B1057&amp;$C1057,'Smelter Look-up'!$J:$J,0))</f>
        <v>#N/A</v>
      </c>
      <c r="X1057" s="170">
        <f t="shared" ca="1" si="52"/>
        <v>0</v>
      </c>
      <c r="AB1057" s="314" t="str">
        <f t="shared" si="54"/>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3"/>
        <v/>
      </c>
      <c r="T1058" s="155" t="str">
        <f ca="1">IF(B1058="","",IF(ISERROR(MATCH($J1058,SorP!$B$1:$B$6226,0)),"",INDIRECT("'SorP'!$A$"&amp;MATCH($S1058&amp;$J1058,SorP!C:C,0))))</f>
        <v/>
      </c>
      <c r="U1058" s="168"/>
      <c r="V1058" s="169" t="e">
        <f>IF(C1058="",NA(),MATCH($B1058&amp;$C1058,'Smelter Look-up'!$J:$J,0))</f>
        <v>#N/A</v>
      </c>
      <c r="X1058" s="170">
        <f t="shared" ca="1" si="52"/>
        <v>0</v>
      </c>
      <c r="AB1058" s="314" t="str">
        <f t="shared" si="54"/>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3"/>
        <v/>
      </c>
      <c r="T1059" s="155" t="str">
        <f ca="1">IF(B1059="","",IF(ISERROR(MATCH($J1059,SorP!$B$1:$B$6226,0)),"",INDIRECT("'SorP'!$A$"&amp;MATCH($S1059&amp;$J1059,SorP!C:C,0))))</f>
        <v/>
      </c>
      <c r="U1059" s="168"/>
      <c r="V1059" s="169" t="e">
        <f>IF(C1059="",NA(),MATCH($B1059&amp;$C1059,'Smelter Look-up'!$J:$J,0))</f>
        <v>#N/A</v>
      </c>
      <c r="X1059" s="170">
        <f t="shared" ca="1" si="52"/>
        <v>0</v>
      </c>
      <c r="AB1059" s="314" t="str">
        <f t="shared" si="54"/>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3"/>
        <v/>
      </c>
      <c r="T1060" s="155" t="str">
        <f ca="1">IF(B1060="","",IF(ISERROR(MATCH($J1060,SorP!$B$1:$B$6226,0)),"",INDIRECT("'SorP'!$A$"&amp;MATCH($S1060&amp;$J1060,SorP!C:C,0))))</f>
        <v/>
      </c>
      <c r="U1060" s="168"/>
      <c r="V1060" s="169" t="e">
        <f>IF(C1060="",NA(),MATCH($B1060&amp;$C1060,'Smelter Look-up'!$J:$J,0))</f>
        <v>#N/A</v>
      </c>
      <c r="X1060" s="170">
        <f t="shared" ca="1" si="52"/>
        <v>0</v>
      </c>
      <c r="AB1060" s="314" t="str">
        <f t="shared" si="54"/>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3"/>
        <v/>
      </c>
      <c r="T1061" s="155" t="str">
        <f ca="1">IF(B1061="","",IF(ISERROR(MATCH($J1061,SorP!$B$1:$B$6226,0)),"",INDIRECT("'SorP'!$A$"&amp;MATCH($S1061&amp;$J1061,SorP!C:C,0))))</f>
        <v/>
      </c>
      <c r="U1061" s="168"/>
      <c r="V1061" s="169" t="e">
        <f>IF(C1061="",NA(),MATCH($B1061&amp;$C1061,'Smelter Look-up'!$J:$J,0))</f>
        <v>#N/A</v>
      </c>
      <c r="X1061" s="170">
        <f t="shared" ca="1" si="52"/>
        <v>0</v>
      </c>
      <c r="AB1061" s="314" t="str">
        <f t="shared" si="54"/>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3"/>
        <v/>
      </c>
      <c r="T1062" s="155" t="str">
        <f ca="1">IF(B1062="","",IF(ISERROR(MATCH($J1062,SorP!$B$1:$B$6226,0)),"",INDIRECT("'SorP'!$A$"&amp;MATCH($S1062&amp;$J1062,SorP!C:C,0))))</f>
        <v/>
      </c>
      <c r="U1062" s="168"/>
      <c r="V1062" s="169" t="e">
        <f>IF(C1062="",NA(),MATCH($B1062&amp;$C1062,'Smelter Look-up'!$J:$J,0))</f>
        <v>#N/A</v>
      </c>
      <c r="X1062" s="170">
        <f t="shared" ca="1" si="52"/>
        <v>0</v>
      </c>
      <c r="AB1062" s="314" t="str">
        <f t="shared" si="54"/>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3"/>
        <v/>
      </c>
      <c r="T1063" s="155" t="str">
        <f ca="1">IF(B1063="","",IF(ISERROR(MATCH($J1063,SorP!$B$1:$B$6226,0)),"",INDIRECT("'SorP'!$A$"&amp;MATCH($S1063&amp;$J1063,SorP!C:C,0))))</f>
        <v/>
      </c>
      <c r="U1063" s="168"/>
      <c r="V1063" s="169" t="e">
        <f>IF(C1063="",NA(),MATCH($B1063&amp;$C1063,'Smelter Look-up'!$J:$J,0))</f>
        <v>#N/A</v>
      </c>
      <c r="X1063" s="170">
        <f t="shared" ca="1" si="52"/>
        <v>0</v>
      </c>
      <c r="AB1063" s="314" t="str">
        <f t="shared" si="54"/>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3"/>
        <v/>
      </c>
      <c r="T1064" s="155" t="str">
        <f ca="1">IF(B1064="","",IF(ISERROR(MATCH($J1064,SorP!$B$1:$B$6226,0)),"",INDIRECT("'SorP'!$A$"&amp;MATCH($S1064&amp;$J1064,SorP!C:C,0))))</f>
        <v/>
      </c>
      <c r="U1064" s="168"/>
      <c r="V1064" s="169" t="e">
        <f>IF(C1064="",NA(),MATCH($B1064&amp;$C1064,'Smelter Look-up'!$J:$J,0))</f>
        <v>#N/A</v>
      </c>
      <c r="X1064" s="170">
        <f t="shared" ca="1" si="52"/>
        <v>0</v>
      </c>
      <c r="AB1064" s="314" t="str">
        <f t="shared" si="54"/>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3"/>
        <v/>
      </c>
      <c r="T1065" s="155" t="str">
        <f ca="1">IF(B1065="","",IF(ISERROR(MATCH($J1065,SorP!$B$1:$B$6226,0)),"",INDIRECT("'SorP'!$A$"&amp;MATCH($S1065&amp;$J1065,SorP!C:C,0))))</f>
        <v/>
      </c>
      <c r="U1065" s="168"/>
      <c r="V1065" s="169" t="e">
        <f>IF(C1065="",NA(),MATCH($B1065&amp;$C1065,'Smelter Look-up'!$J:$J,0))</f>
        <v>#N/A</v>
      </c>
      <c r="X1065" s="170">
        <f t="shared" ca="1" si="52"/>
        <v>0</v>
      </c>
      <c r="AB1065" s="314" t="str">
        <f t="shared" si="54"/>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3"/>
        <v/>
      </c>
      <c r="T1066" s="155" t="str">
        <f ca="1">IF(B1066="","",IF(ISERROR(MATCH($J1066,SorP!$B$1:$B$6226,0)),"",INDIRECT("'SorP'!$A$"&amp;MATCH($S1066&amp;$J1066,SorP!C:C,0))))</f>
        <v/>
      </c>
      <c r="U1066" s="168"/>
      <c r="V1066" s="169" t="e">
        <f>IF(C1066="",NA(),MATCH($B1066&amp;$C1066,'Smelter Look-up'!$J:$J,0))</f>
        <v>#N/A</v>
      </c>
      <c r="X1066" s="170">
        <f t="shared" ca="1" si="52"/>
        <v>0</v>
      </c>
      <c r="AB1066" s="314" t="str">
        <f t="shared" si="54"/>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3"/>
        <v/>
      </c>
      <c r="T1067" s="155" t="str">
        <f ca="1">IF(B1067="","",IF(ISERROR(MATCH($J1067,SorP!$B$1:$B$6226,0)),"",INDIRECT("'SorP'!$A$"&amp;MATCH($S1067&amp;$J1067,SorP!C:C,0))))</f>
        <v/>
      </c>
      <c r="U1067" s="168"/>
      <c r="V1067" s="169" t="e">
        <f>IF(C1067="",NA(),MATCH($B1067&amp;$C1067,'Smelter Look-up'!$J:$J,0))</f>
        <v>#N/A</v>
      </c>
      <c r="X1067" s="170">
        <f t="shared" ca="1" si="52"/>
        <v>0</v>
      </c>
      <c r="AB1067" s="314" t="str">
        <f t="shared" si="54"/>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3"/>
        <v/>
      </c>
      <c r="T1068" s="155" t="str">
        <f ca="1">IF(B1068="","",IF(ISERROR(MATCH($J1068,SorP!$B$1:$B$6226,0)),"",INDIRECT("'SorP'!$A$"&amp;MATCH($S1068&amp;$J1068,SorP!C:C,0))))</f>
        <v/>
      </c>
      <c r="U1068" s="168"/>
      <c r="V1068" s="169" t="e">
        <f>IF(C1068="",NA(),MATCH($B1068&amp;$C1068,'Smelter Look-up'!$J:$J,0))</f>
        <v>#N/A</v>
      </c>
      <c r="X1068" s="170">
        <f t="shared" ca="1" si="52"/>
        <v>0</v>
      </c>
      <c r="AB1068" s="314" t="str">
        <f t="shared" si="54"/>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3"/>
        <v/>
      </c>
      <c r="T1069" s="155" t="str">
        <f ca="1">IF(B1069="","",IF(ISERROR(MATCH($J1069,SorP!$B$1:$B$6226,0)),"",INDIRECT("'SorP'!$A$"&amp;MATCH($S1069&amp;$J1069,SorP!C:C,0))))</f>
        <v/>
      </c>
      <c r="U1069" s="168"/>
      <c r="V1069" s="169" t="e">
        <f>IF(C1069="",NA(),MATCH($B1069&amp;$C1069,'Smelter Look-up'!$J:$J,0))</f>
        <v>#N/A</v>
      </c>
      <c r="X1069" s="170">
        <f t="shared" ca="1" si="52"/>
        <v>0</v>
      </c>
      <c r="AB1069" s="314" t="str">
        <f t="shared" si="54"/>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3"/>
        <v/>
      </c>
      <c r="T1070" s="155" t="str">
        <f ca="1">IF(B1070="","",IF(ISERROR(MATCH($J1070,SorP!$B$1:$B$6226,0)),"",INDIRECT("'SorP'!$A$"&amp;MATCH($S1070&amp;$J1070,SorP!C:C,0))))</f>
        <v/>
      </c>
      <c r="U1070" s="168"/>
      <c r="V1070" s="169" t="e">
        <f>IF(C1070="",NA(),MATCH($B1070&amp;$C1070,'Smelter Look-up'!$J:$J,0))</f>
        <v>#N/A</v>
      </c>
      <c r="X1070" s="170">
        <f t="shared" ca="1" si="52"/>
        <v>0</v>
      </c>
      <c r="AB1070" s="314" t="str">
        <f t="shared" si="54"/>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3"/>
        <v/>
      </c>
      <c r="T1071" s="155" t="str">
        <f ca="1">IF(B1071="","",IF(ISERROR(MATCH($J1071,SorP!$B$1:$B$6226,0)),"",INDIRECT("'SorP'!$A$"&amp;MATCH($S1071&amp;$J1071,SorP!C:C,0))))</f>
        <v/>
      </c>
      <c r="U1071" s="168"/>
      <c r="V1071" s="169" t="e">
        <f>IF(C1071="",NA(),MATCH($B1071&amp;$C1071,'Smelter Look-up'!$J:$J,0))</f>
        <v>#N/A</v>
      </c>
      <c r="X1071" s="170">
        <f t="shared" ca="1" si="52"/>
        <v>0</v>
      </c>
      <c r="AB1071" s="314" t="str">
        <f t="shared" si="54"/>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3"/>
        <v/>
      </c>
      <c r="T1072" s="155" t="str">
        <f ca="1">IF(B1072="","",IF(ISERROR(MATCH($J1072,SorP!$B$1:$B$6226,0)),"",INDIRECT("'SorP'!$A$"&amp;MATCH($S1072&amp;$J1072,SorP!C:C,0))))</f>
        <v/>
      </c>
      <c r="U1072" s="168"/>
      <c r="V1072" s="169" t="e">
        <f>IF(C1072="",NA(),MATCH($B1072&amp;$C1072,'Smelter Look-up'!$J:$J,0))</f>
        <v>#N/A</v>
      </c>
      <c r="X1072" s="170">
        <f t="shared" ca="1" si="52"/>
        <v>0</v>
      </c>
      <c r="AB1072" s="314" t="str">
        <f t="shared" si="54"/>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3"/>
        <v/>
      </c>
      <c r="T1073" s="155" t="str">
        <f ca="1">IF(B1073="","",IF(ISERROR(MATCH($J1073,SorP!$B$1:$B$6226,0)),"",INDIRECT("'SorP'!$A$"&amp;MATCH($S1073&amp;$J1073,SorP!C:C,0))))</f>
        <v/>
      </c>
      <c r="U1073" s="168"/>
      <c r="V1073" s="169" t="e">
        <f>IF(C1073="",NA(),MATCH($B1073&amp;$C1073,'Smelter Look-up'!$J:$J,0))</f>
        <v>#N/A</v>
      </c>
      <c r="X1073" s="170">
        <f t="shared" ca="1" si="52"/>
        <v>0</v>
      </c>
      <c r="AB1073" s="314" t="str">
        <f t="shared" si="54"/>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3"/>
        <v/>
      </c>
      <c r="T1074" s="155" t="str">
        <f ca="1">IF(B1074="","",IF(ISERROR(MATCH($J1074,SorP!$B$1:$B$6226,0)),"",INDIRECT("'SorP'!$A$"&amp;MATCH($S1074&amp;$J1074,SorP!C:C,0))))</f>
        <v/>
      </c>
      <c r="U1074" s="168"/>
      <c r="V1074" s="169" t="e">
        <f>IF(C1074="",NA(),MATCH($B1074&amp;$C1074,'Smelter Look-up'!$J:$J,0))</f>
        <v>#N/A</v>
      </c>
      <c r="X1074" s="170">
        <f t="shared" ca="1" si="52"/>
        <v>0</v>
      </c>
      <c r="AB1074" s="314" t="str">
        <f t="shared" si="54"/>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3"/>
        <v/>
      </c>
      <c r="T1075" s="155" t="str">
        <f ca="1">IF(B1075="","",IF(ISERROR(MATCH($J1075,SorP!$B$1:$B$6226,0)),"",INDIRECT("'SorP'!$A$"&amp;MATCH($S1075&amp;$J1075,SorP!C:C,0))))</f>
        <v/>
      </c>
      <c r="U1075" s="168"/>
      <c r="V1075" s="169" t="e">
        <f>IF(C1075="",NA(),MATCH($B1075&amp;$C1075,'Smelter Look-up'!$J:$J,0))</f>
        <v>#N/A</v>
      </c>
      <c r="X1075" s="170">
        <f t="shared" ca="1" si="52"/>
        <v>0</v>
      </c>
      <c r="AB1075" s="314" t="str">
        <f t="shared" si="54"/>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3"/>
        <v/>
      </c>
      <c r="T1076" s="155" t="str">
        <f ca="1">IF(B1076="","",IF(ISERROR(MATCH($J1076,SorP!$B$1:$B$6226,0)),"",INDIRECT("'SorP'!$A$"&amp;MATCH($S1076&amp;$J1076,SorP!C:C,0))))</f>
        <v/>
      </c>
      <c r="U1076" s="168"/>
      <c r="V1076" s="169" t="e">
        <f>IF(C1076="",NA(),MATCH($B1076&amp;$C1076,'Smelter Look-up'!$J:$J,0))</f>
        <v>#N/A</v>
      </c>
      <c r="X1076" s="170">
        <f t="shared" ca="1" si="52"/>
        <v>0</v>
      </c>
      <c r="AB1076" s="314" t="str">
        <f t="shared" si="54"/>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3"/>
        <v/>
      </c>
      <c r="T1077" s="155" t="str">
        <f ca="1">IF(B1077="","",IF(ISERROR(MATCH($J1077,SorP!$B$1:$B$6226,0)),"",INDIRECT("'SorP'!$A$"&amp;MATCH($S1077&amp;$J1077,SorP!C:C,0))))</f>
        <v/>
      </c>
      <c r="U1077" s="168"/>
      <c r="V1077" s="169" t="e">
        <f>IF(C1077="",NA(),MATCH($B1077&amp;$C1077,'Smelter Look-up'!$J:$J,0))</f>
        <v>#N/A</v>
      </c>
      <c r="X1077" s="170">
        <f t="shared" ca="1" si="52"/>
        <v>0</v>
      </c>
      <c r="AB1077" s="314" t="str">
        <f t="shared" si="54"/>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3"/>
        <v/>
      </c>
      <c r="T1078" s="155" t="str">
        <f ca="1">IF(B1078="","",IF(ISERROR(MATCH($J1078,SorP!$B$1:$B$6226,0)),"",INDIRECT("'SorP'!$A$"&amp;MATCH($S1078&amp;$J1078,SorP!C:C,0))))</f>
        <v/>
      </c>
      <c r="U1078" s="168"/>
      <c r="V1078" s="169" t="e">
        <f>IF(C1078="",NA(),MATCH($B1078&amp;$C1078,'Smelter Look-up'!$J:$J,0))</f>
        <v>#N/A</v>
      </c>
      <c r="X1078" s="170">
        <f t="shared" ca="1" si="52"/>
        <v>0</v>
      </c>
      <c r="AB1078" s="314" t="str">
        <f t="shared" si="54"/>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3"/>
        <v/>
      </c>
      <c r="T1079" s="155" t="str">
        <f ca="1">IF(B1079="","",IF(ISERROR(MATCH($J1079,SorP!$B$1:$B$6226,0)),"",INDIRECT("'SorP'!$A$"&amp;MATCH($S1079&amp;$J1079,SorP!C:C,0))))</f>
        <v/>
      </c>
      <c r="U1079" s="168"/>
      <c r="V1079" s="169" t="e">
        <f>IF(C1079="",NA(),MATCH($B1079&amp;$C1079,'Smelter Look-up'!$J:$J,0))</f>
        <v>#N/A</v>
      </c>
      <c r="X1079" s="170">
        <f t="shared" ca="1" si="52"/>
        <v>0</v>
      </c>
      <c r="AB1079" s="314" t="str">
        <f t="shared" si="54"/>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3"/>
        <v/>
      </c>
      <c r="T1080" s="155" t="str">
        <f ca="1">IF(B1080="","",IF(ISERROR(MATCH($J1080,SorP!$B$1:$B$6226,0)),"",INDIRECT("'SorP'!$A$"&amp;MATCH($S1080&amp;$J1080,SorP!C:C,0))))</f>
        <v/>
      </c>
      <c r="U1080" s="168"/>
      <c r="V1080" s="169" t="e">
        <f>IF(C1080="",NA(),MATCH($B1080&amp;$C1080,'Smelter Look-up'!$J:$J,0))</f>
        <v>#N/A</v>
      </c>
      <c r="X1080" s="170">
        <f t="shared" ca="1" si="52"/>
        <v>0</v>
      </c>
      <c r="AB1080" s="314" t="str">
        <f t="shared" si="54"/>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3"/>
        <v/>
      </c>
      <c r="T1081" s="155" t="str">
        <f ca="1">IF(B1081="","",IF(ISERROR(MATCH($J1081,SorP!$B$1:$B$6226,0)),"",INDIRECT("'SorP'!$A$"&amp;MATCH($S1081&amp;$J1081,SorP!C:C,0))))</f>
        <v/>
      </c>
      <c r="U1081" s="168"/>
      <c r="V1081" s="169" t="e">
        <f>IF(C1081="",NA(),MATCH($B1081&amp;$C1081,'Smelter Look-up'!$J:$J,0))</f>
        <v>#N/A</v>
      </c>
      <c r="X1081" s="170">
        <f t="shared" ca="1" si="52"/>
        <v>0</v>
      </c>
      <c r="AB1081" s="314" t="str">
        <f t="shared" si="54"/>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3"/>
        <v/>
      </c>
      <c r="T1082" s="155" t="str">
        <f ca="1">IF(B1082="","",IF(ISERROR(MATCH($J1082,SorP!$B$1:$B$6226,0)),"",INDIRECT("'SorP'!$A$"&amp;MATCH($S1082&amp;$J1082,SorP!C:C,0))))</f>
        <v/>
      </c>
      <c r="U1082" s="168"/>
      <c r="V1082" s="169" t="e">
        <f>IF(C1082="",NA(),MATCH($B1082&amp;$C1082,'Smelter Look-up'!$J:$J,0))</f>
        <v>#N/A</v>
      </c>
      <c r="X1082" s="170">
        <f t="shared" ca="1" si="52"/>
        <v>0</v>
      </c>
      <c r="AB1082" s="314" t="str">
        <f t="shared" si="54"/>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3"/>
        <v/>
      </c>
      <c r="T1083" s="155" t="str">
        <f ca="1">IF(B1083="","",IF(ISERROR(MATCH($J1083,SorP!$B$1:$B$6226,0)),"",INDIRECT("'SorP'!$A$"&amp;MATCH($S1083&amp;$J1083,SorP!C:C,0))))</f>
        <v/>
      </c>
      <c r="U1083" s="168"/>
      <c r="V1083" s="169" t="e">
        <f>IF(C1083="",NA(),MATCH($B1083&amp;$C1083,'Smelter Look-up'!$J:$J,0))</f>
        <v>#N/A</v>
      </c>
      <c r="X1083" s="170">
        <f t="shared" ca="1" si="52"/>
        <v>0</v>
      </c>
      <c r="AB1083" s="314" t="str">
        <f t="shared" si="54"/>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3"/>
        <v/>
      </c>
      <c r="T1084" s="155" t="str">
        <f ca="1">IF(B1084="","",IF(ISERROR(MATCH($J1084,SorP!$B$1:$B$6226,0)),"",INDIRECT("'SorP'!$A$"&amp;MATCH($S1084&amp;$J1084,SorP!C:C,0))))</f>
        <v/>
      </c>
      <c r="U1084" s="168"/>
      <c r="V1084" s="169" t="e">
        <f>IF(C1084="",NA(),MATCH($B1084&amp;$C1084,'Smelter Look-up'!$J:$J,0))</f>
        <v>#N/A</v>
      </c>
      <c r="X1084" s="170">
        <f t="shared" ca="1" si="52"/>
        <v>0</v>
      </c>
      <c r="AB1084" s="314" t="str">
        <f t="shared" si="54"/>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3"/>
        <v/>
      </c>
      <c r="T1085" s="155" t="str">
        <f ca="1">IF(B1085="","",IF(ISERROR(MATCH($J1085,SorP!$B$1:$B$6226,0)),"",INDIRECT("'SorP'!$A$"&amp;MATCH($S1085&amp;$J1085,SorP!C:C,0))))</f>
        <v/>
      </c>
      <c r="U1085" s="168"/>
      <c r="V1085" s="169" t="e">
        <f>IF(C1085="",NA(),MATCH($B1085&amp;$C1085,'Smelter Look-up'!$J:$J,0))</f>
        <v>#N/A</v>
      </c>
      <c r="X1085" s="170">
        <f t="shared" ca="1" si="52"/>
        <v>0</v>
      </c>
      <c r="AB1085" s="314" t="str">
        <f t="shared" si="54"/>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3"/>
        <v/>
      </c>
      <c r="T1086" s="155" t="str">
        <f ca="1">IF(B1086="","",IF(ISERROR(MATCH($J1086,SorP!$B$1:$B$6226,0)),"",INDIRECT("'SorP'!$A$"&amp;MATCH($S1086&amp;$J1086,SorP!C:C,0))))</f>
        <v/>
      </c>
      <c r="U1086" s="168"/>
      <c r="V1086" s="169" t="e">
        <f>IF(C1086="",NA(),MATCH($B1086&amp;$C1086,'Smelter Look-up'!$J:$J,0))</f>
        <v>#N/A</v>
      </c>
      <c r="X1086" s="170">
        <f t="shared" ca="1" si="52"/>
        <v>0</v>
      </c>
      <c r="AB1086" s="314" t="str">
        <f t="shared" si="54"/>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3"/>
        <v/>
      </c>
      <c r="T1087" s="155" t="str">
        <f ca="1">IF(B1087="","",IF(ISERROR(MATCH($J1087,SorP!$B$1:$B$6226,0)),"",INDIRECT("'SorP'!$A$"&amp;MATCH($S1087&amp;$J1087,SorP!C:C,0))))</f>
        <v/>
      </c>
      <c r="U1087" s="168"/>
      <c r="V1087" s="169" t="e">
        <f>IF(C1087="",NA(),MATCH($B1087&amp;$C1087,'Smelter Look-up'!$J:$J,0))</f>
        <v>#N/A</v>
      </c>
      <c r="X1087" s="170">
        <f t="shared" ref="X1087:X1150" ca="1" si="55">IF(AND(C1087="Smelter not listed",OR(LEN(D1087)=0,LEN(E1087)=0)),1,0)</f>
        <v>0</v>
      </c>
      <c r="AB1087" s="314" t="str">
        <f t="shared" si="54"/>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6">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5"/>
        <v>0</v>
      </c>
      <c r="AB1088" s="314" t="str">
        <f t="shared" si="54"/>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6"/>
        <v/>
      </c>
      <c r="T1089" s="155" t="str">
        <f ca="1">IF(B1089="","",IF(ISERROR(MATCH($J1089,SorP!$B$1:$B$6226,0)),"",INDIRECT("'SorP'!$A$"&amp;MATCH($S1089&amp;$J1089,SorP!C:C,0))))</f>
        <v/>
      </c>
      <c r="U1089" s="168"/>
      <c r="V1089" s="169" t="e">
        <f>IF(C1089="",NA(),MATCH($B1089&amp;$C1089,'Smelter Look-up'!$J:$J,0))</f>
        <v>#N/A</v>
      </c>
      <c r="X1089" s="170">
        <f t="shared" ca="1" si="55"/>
        <v>0</v>
      </c>
      <c r="AB1089" s="314" t="str">
        <f t="shared" si="54"/>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6"/>
        <v/>
      </c>
      <c r="T1090" s="155" t="str">
        <f ca="1">IF(B1090="","",IF(ISERROR(MATCH($J1090,SorP!$B$1:$B$6226,0)),"",INDIRECT("'SorP'!$A$"&amp;MATCH($S1090&amp;$J1090,SorP!C:C,0))))</f>
        <v/>
      </c>
      <c r="U1090" s="168"/>
      <c r="V1090" s="169" t="e">
        <f>IF(C1090="",NA(),MATCH($B1090&amp;$C1090,'Smelter Look-up'!$J:$J,0))</f>
        <v>#N/A</v>
      </c>
      <c r="X1090" s="170">
        <f t="shared" ca="1" si="55"/>
        <v>0</v>
      </c>
      <c r="AB1090" s="314" t="str">
        <f t="shared" si="54"/>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6"/>
        <v/>
      </c>
      <c r="T1091" s="155" t="str">
        <f ca="1">IF(B1091="","",IF(ISERROR(MATCH($J1091,SorP!$B$1:$B$6226,0)),"",INDIRECT("'SorP'!$A$"&amp;MATCH($S1091&amp;$J1091,SorP!C:C,0))))</f>
        <v/>
      </c>
      <c r="U1091" s="168"/>
      <c r="V1091" s="169" t="e">
        <f>IF(C1091="",NA(),MATCH($B1091&amp;$C1091,'Smelter Look-up'!$J:$J,0))</f>
        <v>#N/A</v>
      </c>
      <c r="X1091" s="170">
        <f t="shared" ca="1" si="55"/>
        <v>0</v>
      </c>
      <c r="AB1091" s="314" t="str">
        <f t="shared" si="54"/>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6"/>
        <v/>
      </c>
      <c r="T1092" s="155" t="str">
        <f ca="1">IF(B1092="","",IF(ISERROR(MATCH($J1092,SorP!$B$1:$B$6226,0)),"",INDIRECT("'SorP'!$A$"&amp;MATCH($S1092&amp;$J1092,SorP!C:C,0))))</f>
        <v/>
      </c>
      <c r="U1092" s="168"/>
      <c r="V1092" s="169" t="e">
        <f>IF(C1092="",NA(),MATCH($B1092&amp;$C1092,'Smelter Look-up'!$J:$J,0))</f>
        <v>#N/A</v>
      </c>
      <c r="X1092" s="170">
        <f t="shared" ca="1" si="55"/>
        <v>0</v>
      </c>
      <c r="AB1092" s="314" t="str">
        <f t="shared" si="54"/>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6"/>
        <v/>
      </c>
      <c r="T1093" s="155" t="str">
        <f ca="1">IF(B1093="","",IF(ISERROR(MATCH($J1093,SorP!$B$1:$B$6226,0)),"",INDIRECT("'SorP'!$A$"&amp;MATCH($S1093&amp;$J1093,SorP!C:C,0))))</f>
        <v/>
      </c>
      <c r="U1093" s="168"/>
      <c r="V1093" s="169" t="e">
        <f>IF(C1093="",NA(),MATCH($B1093&amp;$C1093,'Smelter Look-up'!$J:$J,0))</f>
        <v>#N/A</v>
      </c>
      <c r="X1093" s="170">
        <f t="shared" ca="1" si="55"/>
        <v>0</v>
      </c>
      <c r="AB1093" s="314" t="str">
        <f t="shared" si="54"/>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6"/>
        <v/>
      </c>
      <c r="T1094" s="155" t="str">
        <f ca="1">IF(B1094="","",IF(ISERROR(MATCH($J1094,SorP!$B$1:$B$6226,0)),"",INDIRECT("'SorP'!$A$"&amp;MATCH($S1094&amp;$J1094,SorP!C:C,0))))</f>
        <v/>
      </c>
      <c r="U1094" s="168"/>
      <c r="V1094" s="169" t="e">
        <f>IF(C1094="",NA(),MATCH($B1094&amp;$C1094,'Smelter Look-up'!$J:$J,0))</f>
        <v>#N/A</v>
      </c>
      <c r="X1094" s="170">
        <f t="shared" ca="1" si="55"/>
        <v>0</v>
      </c>
      <c r="AB1094" s="314" t="str">
        <f t="shared" ref="AB1094:AB1157" si="57">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6"/>
        <v/>
      </c>
      <c r="T1095" s="155" t="str">
        <f ca="1">IF(B1095="","",IF(ISERROR(MATCH($J1095,SorP!$B$1:$B$6226,0)),"",INDIRECT("'SorP'!$A$"&amp;MATCH($S1095&amp;$J1095,SorP!C:C,0))))</f>
        <v/>
      </c>
      <c r="U1095" s="168"/>
      <c r="V1095" s="169" t="e">
        <f>IF(C1095="",NA(),MATCH($B1095&amp;$C1095,'Smelter Look-up'!$J:$J,0))</f>
        <v>#N/A</v>
      </c>
      <c r="X1095" s="170">
        <f t="shared" ca="1" si="55"/>
        <v>0</v>
      </c>
      <c r="AB1095" s="314" t="str">
        <f t="shared" si="57"/>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6"/>
        <v/>
      </c>
      <c r="T1096" s="155" t="str">
        <f ca="1">IF(B1096="","",IF(ISERROR(MATCH($J1096,SorP!$B$1:$B$6226,0)),"",INDIRECT("'SorP'!$A$"&amp;MATCH($S1096&amp;$J1096,SorP!C:C,0))))</f>
        <v/>
      </c>
      <c r="U1096" s="168"/>
      <c r="V1096" s="169" t="e">
        <f>IF(C1096="",NA(),MATCH($B1096&amp;$C1096,'Smelter Look-up'!$J:$J,0))</f>
        <v>#N/A</v>
      </c>
      <c r="X1096" s="170">
        <f t="shared" ca="1" si="55"/>
        <v>0</v>
      </c>
      <c r="AB1096" s="314" t="str">
        <f t="shared" si="57"/>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6"/>
        <v/>
      </c>
      <c r="T1097" s="155" t="str">
        <f ca="1">IF(B1097="","",IF(ISERROR(MATCH($J1097,SorP!$B$1:$B$6226,0)),"",INDIRECT("'SorP'!$A$"&amp;MATCH($S1097&amp;$J1097,SorP!C:C,0))))</f>
        <v/>
      </c>
      <c r="U1097" s="168"/>
      <c r="V1097" s="169" t="e">
        <f>IF(C1097="",NA(),MATCH($B1097&amp;$C1097,'Smelter Look-up'!$J:$J,0))</f>
        <v>#N/A</v>
      </c>
      <c r="X1097" s="170">
        <f t="shared" ca="1" si="55"/>
        <v>0</v>
      </c>
      <c r="AB1097" s="314" t="str">
        <f t="shared" si="57"/>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6"/>
        <v/>
      </c>
      <c r="T1098" s="155" t="str">
        <f ca="1">IF(B1098="","",IF(ISERROR(MATCH($J1098,SorP!$B$1:$B$6226,0)),"",INDIRECT("'SorP'!$A$"&amp;MATCH($S1098&amp;$J1098,SorP!C:C,0))))</f>
        <v/>
      </c>
      <c r="U1098" s="168"/>
      <c r="V1098" s="169" t="e">
        <f>IF(C1098="",NA(),MATCH($B1098&amp;$C1098,'Smelter Look-up'!$J:$J,0))</f>
        <v>#N/A</v>
      </c>
      <c r="X1098" s="170">
        <f t="shared" ca="1" si="55"/>
        <v>0</v>
      </c>
      <c r="AB1098" s="314" t="str">
        <f t="shared" si="57"/>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6"/>
        <v/>
      </c>
      <c r="T1099" s="155" t="str">
        <f ca="1">IF(B1099="","",IF(ISERROR(MATCH($J1099,SorP!$B$1:$B$6226,0)),"",INDIRECT("'SorP'!$A$"&amp;MATCH($S1099&amp;$J1099,SorP!C:C,0))))</f>
        <v/>
      </c>
      <c r="U1099" s="168"/>
      <c r="V1099" s="169" t="e">
        <f>IF(C1099="",NA(),MATCH($B1099&amp;$C1099,'Smelter Look-up'!$J:$J,0))</f>
        <v>#N/A</v>
      </c>
      <c r="X1099" s="170">
        <f t="shared" ca="1" si="55"/>
        <v>0</v>
      </c>
      <c r="AB1099" s="314" t="str">
        <f t="shared" si="57"/>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6"/>
        <v/>
      </c>
      <c r="T1100" s="155" t="str">
        <f ca="1">IF(B1100="","",IF(ISERROR(MATCH($J1100,SorP!$B$1:$B$6226,0)),"",INDIRECT("'SorP'!$A$"&amp;MATCH($S1100&amp;$J1100,SorP!C:C,0))))</f>
        <v/>
      </c>
      <c r="U1100" s="168"/>
      <c r="V1100" s="169" t="e">
        <f>IF(C1100="",NA(),MATCH($B1100&amp;$C1100,'Smelter Look-up'!$J:$J,0))</f>
        <v>#N/A</v>
      </c>
      <c r="X1100" s="170">
        <f t="shared" ca="1" si="55"/>
        <v>0</v>
      </c>
      <c r="AB1100" s="314" t="str">
        <f t="shared" si="57"/>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6"/>
        <v/>
      </c>
      <c r="T1101" s="155" t="str">
        <f ca="1">IF(B1101="","",IF(ISERROR(MATCH($J1101,SorP!$B$1:$B$6226,0)),"",INDIRECT("'SorP'!$A$"&amp;MATCH($S1101&amp;$J1101,SorP!C:C,0))))</f>
        <v/>
      </c>
      <c r="U1101" s="168"/>
      <c r="V1101" s="169" t="e">
        <f>IF(C1101="",NA(),MATCH($B1101&amp;$C1101,'Smelter Look-up'!$J:$J,0))</f>
        <v>#N/A</v>
      </c>
      <c r="X1101" s="170">
        <f t="shared" ca="1" si="55"/>
        <v>0</v>
      </c>
      <c r="AB1101" s="314" t="str">
        <f t="shared" si="57"/>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6"/>
        <v/>
      </c>
      <c r="T1102" s="155" t="str">
        <f ca="1">IF(B1102="","",IF(ISERROR(MATCH($J1102,SorP!$B$1:$B$6226,0)),"",INDIRECT("'SorP'!$A$"&amp;MATCH($S1102&amp;$J1102,SorP!C:C,0))))</f>
        <v/>
      </c>
      <c r="U1102" s="168"/>
      <c r="V1102" s="169" t="e">
        <f>IF(C1102="",NA(),MATCH($B1102&amp;$C1102,'Smelter Look-up'!$J:$J,0))</f>
        <v>#N/A</v>
      </c>
      <c r="X1102" s="170">
        <f t="shared" ca="1" si="55"/>
        <v>0</v>
      </c>
      <c r="AB1102" s="314" t="str">
        <f t="shared" si="57"/>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6"/>
        <v/>
      </c>
      <c r="T1103" s="155" t="str">
        <f ca="1">IF(B1103="","",IF(ISERROR(MATCH($J1103,SorP!$B$1:$B$6226,0)),"",INDIRECT("'SorP'!$A$"&amp;MATCH($S1103&amp;$J1103,SorP!C:C,0))))</f>
        <v/>
      </c>
      <c r="U1103" s="168"/>
      <c r="V1103" s="169" t="e">
        <f>IF(C1103="",NA(),MATCH($B1103&amp;$C1103,'Smelter Look-up'!$J:$J,0))</f>
        <v>#N/A</v>
      </c>
      <c r="X1103" s="170">
        <f t="shared" ca="1" si="55"/>
        <v>0</v>
      </c>
      <c r="AB1103" s="314" t="str">
        <f t="shared" si="57"/>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6"/>
        <v/>
      </c>
      <c r="T1104" s="155" t="str">
        <f ca="1">IF(B1104="","",IF(ISERROR(MATCH($J1104,SorP!$B$1:$B$6226,0)),"",INDIRECT("'SorP'!$A$"&amp;MATCH($S1104&amp;$J1104,SorP!C:C,0))))</f>
        <v/>
      </c>
      <c r="U1104" s="168"/>
      <c r="V1104" s="169" t="e">
        <f>IF(C1104="",NA(),MATCH($B1104&amp;$C1104,'Smelter Look-up'!$J:$J,0))</f>
        <v>#N/A</v>
      </c>
      <c r="X1104" s="170">
        <f t="shared" ca="1" si="55"/>
        <v>0</v>
      </c>
      <c r="AB1104" s="314" t="str">
        <f t="shared" si="57"/>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6"/>
        <v/>
      </c>
      <c r="T1105" s="155" t="str">
        <f ca="1">IF(B1105="","",IF(ISERROR(MATCH($J1105,SorP!$B$1:$B$6226,0)),"",INDIRECT("'SorP'!$A$"&amp;MATCH($S1105&amp;$J1105,SorP!C:C,0))))</f>
        <v/>
      </c>
      <c r="U1105" s="168"/>
      <c r="V1105" s="169" t="e">
        <f>IF(C1105="",NA(),MATCH($B1105&amp;$C1105,'Smelter Look-up'!$J:$J,0))</f>
        <v>#N/A</v>
      </c>
      <c r="X1105" s="170">
        <f t="shared" ca="1" si="55"/>
        <v>0</v>
      </c>
      <c r="AB1105" s="314" t="str">
        <f t="shared" si="57"/>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6"/>
        <v/>
      </c>
      <c r="T1106" s="155" t="str">
        <f ca="1">IF(B1106="","",IF(ISERROR(MATCH($J1106,SorP!$B$1:$B$6226,0)),"",INDIRECT("'SorP'!$A$"&amp;MATCH($S1106&amp;$J1106,SorP!C:C,0))))</f>
        <v/>
      </c>
      <c r="U1106" s="168"/>
      <c r="V1106" s="169" t="e">
        <f>IF(C1106="",NA(),MATCH($B1106&amp;$C1106,'Smelter Look-up'!$J:$J,0))</f>
        <v>#N/A</v>
      </c>
      <c r="X1106" s="170">
        <f t="shared" ca="1" si="55"/>
        <v>0</v>
      </c>
      <c r="AB1106" s="314" t="str">
        <f t="shared" si="57"/>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6"/>
        <v/>
      </c>
      <c r="T1107" s="155" t="str">
        <f ca="1">IF(B1107="","",IF(ISERROR(MATCH($J1107,SorP!$B$1:$B$6226,0)),"",INDIRECT("'SorP'!$A$"&amp;MATCH($S1107&amp;$J1107,SorP!C:C,0))))</f>
        <v/>
      </c>
      <c r="U1107" s="168"/>
      <c r="V1107" s="169" t="e">
        <f>IF(C1107="",NA(),MATCH($B1107&amp;$C1107,'Smelter Look-up'!$J:$J,0))</f>
        <v>#N/A</v>
      </c>
      <c r="X1107" s="170">
        <f t="shared" ca="1" si="55"/>
        <v>0</v>
      </c>
      <c r="AB1107" s="314" t="str">
        <f t="shared" si="57"/>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6"/>
        <v/>
      </c>
      <c r="T1108" s="155" t="str">
        <f ca="1">IF(B1108="","",IF(ISERROR(MATCH($J1108,SorP!$B$1:$B$6226,0)),"",INDIRECT("'SorP'!$A$"&amp;MATCH($S1108&amp;$J1108,SorP!C:C,0))))</f>
        <v/>
      </c>
      <c r="U1108" s="168"/>
      <c r="V1108" s="169" t="e">
        <f>IF(C1108="",NA(),MATCH($B1108&amp;$C1108,'Smelter Look-up'!$J:$J,0))</f>
        <v>#N/A</v>
      </c>
      <c r="X1108" s="170">
        <f t="shared" ca="1" si="55"/>
        <v>0</v>
      </c>
      <c r="AB1108" s="314" t="str">
        <f t="shared" si="57"/>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6"/>
        <v/>
      </c>
      <c r="T1109" s="155" t="str">
        <f ca="1">IF(B1109="","",IF(ISERROR(MATCH($J1109,SorP!$B$1:$B$6226,0)),"",INDIRECT("'SorP'!$A$"&amp;MATCH($S1109&amp;$J1109,SorP!C:C,0))))</f>
        <v/>
      </c>
      <c r="U1109" s="168"/>
      <c r="V1109" s="169" t="e">
        <f>IF(C1109="",NA(),MATCH($B1109&amp;$C1109,'Smelter Look-up'!$J:$J,0))</f>
        <v>#N/A</v>
      </c>
      <c r="X1109" s="170">
        <f t="shared" ca="1" si="55"/>
        <v>0</v>
      </c>
      <c r="AB1109" s="314" t="str">
        <f t="shared" si="57"/>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6"/>
        <v/>
      </c>
      <c r="T1110" s="155" t="str">
        <f ca="1">IF(B1110="","",IF(ISERROR(MATCH($J1110,SorP!$B$1:$B$6226,0)),"",INDIRECT("'SorP'!$A$"&amp;MATCH($S1110&amp;$J1110,SorP!C:C,0))))</f>
        <v/>
      </c>
      <c r="U1110" s="168"/>
      <c r="V1110" s="169" t="e">
        <f>IF(C1110="",NA(),MATCH($B1110&amp;$C1110,'Smelter Look-up'!$J:$J,0))</f>
        <v>#N/A</v>
      </c>
      <c r="X1110" s="170">
        <f t="shared" ca="1" si="55"/>
        <v>0</v>
      </c>
      <c r="AB1110" s="314" t="str">
        <f t="shared" si="57"/>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6"/>
        <v/>
      </c>
      <c r="T1111" s="155" t="str">
        <f ca="1">IF(B1111="","",IF(ISERROR(MATCH($J1111,SorP!$B$1:$B$6226,0)),"",INDIRECT("'SorP'!$A$"&amp;MATCH($S1111&amp;$J1111,SorP!C:C,0))))</f>
        <v/>
      </c>
      <c r="U1111" s="168"/>
      <c r="V1111" s="169" t="e">
        <f>IF(C1111="",NA(),MATCH($B1111&amp;$C1111,'Smelter Look-up'!$J:$J,0))</f>
        <v>#N/A</v>
      </c>
      <c r="X1111" s="170">
        <f t="shared" ca="1" si="55"/>
        <v>0</v>
      </c>
      <c r="AB1111" s="314" t="str">
        <f t="shared" si="57"/>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6"/>
        <v/>
      </c>
      <c r="T1112" s="155" t="str">
        <f ca="1">IF(B1112="","",IF(ISERROR(MATCH($J1112,SorP!$B$1:$B$6226,0)),"",INDIRECT("'SorP'!$A$"&amp;MATCH($S1112&amp;$J1112,SorP!C:C,0))))</f>
        <v/>
      </c>
      <c r="U1112" s="168"/>
      <c r="V1112" s="169" t="e">
        <f>IF(C1112="",NA(),MATCH($B1112&amp;$C1112,'Smelter Look-up'!$J:$J,0))</f>
        <v>#N/A</v>
      </c>
      <c r="X1112" s="170">
        <f t="shared" ca="1" si="55"/>
        <v>0</v>
      </c>
      <c r="AB1112" s="314" t="str">
        <f t="shared" si="57"/>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6"/>
        <v/>
      </c>
      <c r="T1113" s="155" t="str">
        <f ca="1">IF(B1113="","",IF(ISERROR(MATCH($J1113,SorP!$B$1:$B$6226,0)),"",INDIRECT("'SorP'!$A$"&amp;MATCH($S1113&amp;$J1113,SorP!C:C,0))))</f>
        <v/>
      </c>
      <c r="U1113" s="168"/>
      <c r="V1113" s="169" t="e">
        <f>IF(C1113="",NA(),MATCH($B1113&amp;$C1113,'Smelter Look-up'!$J:$J,0))</f>
        <v>#N/A</v>
      </c>
      <c r="X1113" s="170">
        <f t="shared" ca="1" si="55"/>
        <v>0</v>
      </c>
      <c r="AB1113" s="314" t="str">
        <f t="shared" si="57"/>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6"/>
        <v/>
      </c>
      <c r="T1114" s="155" t="str">
        <f ca="1">IF(B1114="","",IF(ISERROR(MATCH($J1114,SorP!$B$1:$B$6226,0)),"",INDIRECT("'SorP'!$A$"&amp;MATCH($S1114&amp;$J1114,SorP!C:C,0))))</f>
        <v/>
      </c>
      <c r="U1114" s="168"/>
      <c r="V1114" s="169" t="e">
        <f>IF(C1114="",NA(),MATCH($B1114&amp;$C1114,'Smelter Look-up'!$J:$J,0))</f>
        <v>#N/A</v>
      </c>
      <c r="X1114" s="170">
        <f t="shared" ca="1" si="55"/>
        <v>0</v>
      </c>
      <c r="AB1114" s="314" t="str">
        <f t="shared" si="57"/>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6"/>
        <v/>
      </c>
      <c r="T1115" s="155" t="str">
        <f ca="1">IF(B1115="","",IF(ISERROR(MATCH($J1115,SorP!$B$1:$B$6226,0)),"",INDIRECT("'SorP'!$A$"&amp;MATCH($S1115&amp;$J1115,SorP!C:C,0))))</f>
        <v/>
      </c>
      <c r="U1115" s="168"/>
      <c r="V1115" s="169" t="e">
        <f>IF(C1115="",NA(),MATCH($B1115&amp;$C1115,'Smelter Look-up'!$J:$J,0))</f>
        <v>#N/A</v>
      </c>
      <c r="X1115" s="170">
        <f t="shared" ca="1" si="55"/>
        <v>0</v>
      </c>
      <c r="AB1115" s="314" t="str">
        <f t="shared" si="57"/>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6"/>
        <v/>
      </c>
      <c r="T1116" s="155" t="str">
        <f ca="1">IF(B1116="","",IF(ISERROR(MATCH($J1116,SorP!$B$1:$B$6226,0)),"",INDIRECT("'SorP'!$A$"&amp;MATCH($S1116&amp;$J1116,SorP!C:C,0))))</f>
        <v/>
      </c>
      <c r="U1116" s="168"/>
      <c r="V1116" s="169" t="e">
        <f>IF(C1116="",NA(),MATCH($B1116&amp;$C1116,'Smelter Look-up'!$J:$J,0))</f>
        <v>#N/A</v>
      </c>
      <c r="X1116" s="170">
        <f t="shared" ca="1" si="55"/>
        <v>0</v>
      </c>
      <c r="AB1116" s="314" t="str">
        <f t="shared" si="57"/>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6"/>
        <v/>
      </c>
      <c r="T1117" s="155" t="str">
        <f ca="1">IF(B1117="","",IF(ISERROR(MATCH($J1117,SorP!$B$1:$B$6226,0)),"",INDIRECT("'SorP'!$A$"&amp;MATCH($S1117&amp;$J1117,SorP!C:C,0))))</f>
        <v/>
      </c>
      <c r="U1117" s="168"/>
      <c r="V1117" s="169" t="e">
        <f>IF(C1117="",NA(),MATCH($B1117&amp;$C1117,'Smelter Look-up'!$J:$J,0))</f>
        <v>#N/A</v>
      </c>
      <c r="X1117" s="170">
        <f t="shared" ca="1" si="55"/>
        <v>0</v>
      </c>
      <c r="AB1117" s="314" t="str">
        <f t="shared" si="57"/>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6"/>
        <v/>
      </c>
      <c r="T1118" s="155" t="str">
        <f ca="1">IF(B1118="","",IF(ISERROR(MATCH($J1118,SorP!$B$1:$B$6226,0)),"",INDIRECT("'SorP'!$A$"&amp;MATCH($S1118&amp;$J1118,SorP!C:C,0))))</f>
        <v/>
      </c>
      <c r="U1118" s="168"/>
      <c r="V1118" s="169" t="e">
        <f>IF(C1118="",NA(),MATCH($B1118&amp;$C1118,'Smelter Look-up'!$J:$J,0))</f>
        <v>#N/A</v>
      </c>
      <c r="X1118" s="170">
        <f t="shared" ca="1" si="55"/>
        <v>0</v>
      </c>
      <c r="AB1118" s="314" t="str">
        <f t="shared" si="57"/>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6"/>
        <v/>
      </c>
      <c r="T1119" s="155" t="str">
        <f ca="1">IF(B1119="","",IF(ISERROR(MATCH($J1119,SorP!$B$1:$B$6226,0)),"",INDIRECT("'SorP'!$A$"&amp;MATCH($S1119&amp;$J1119,SorP!C:C,0))))</f>
        <v/>
      </c>
      <c r="U1119" s="168"/>
      <c r="V1119" s="169" t="e">
        <f>IF(C1119="",NA(),MATCH($B1119&amp;$C1119,'Smelter Look-up'!$J:$J,0))</f>
        <v>#N/A</v>
      </c>
      <c r="X1119" s="170">
        <f t="shared" ca="1" si="55"/>
        <v>0</v>
      </c>
      <c r="AB1119" s="314" t="str">
        <f t="shared" si="57"/>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6"/>
        <v/>
      </c>
      <c r="T1120" s="155" t="str">
        <f ca="1">IF(B1120="","",IF(ISERROR(MATCH($J1120,SorP!$B$1:$B$6226,0)),"",INDIRECT("'SorP'!$A$"&amp;MATCH($S1120&amp;$J1120,SorP!C:C,0))))</f>
        <v/>
      </c>
      <c r="U1120" s="168"/>
      <c r="V1120" s="169" t="e">
        <f>IF(C1120="",NA(),MATCH($B1120&amp;$C1120,'Smelter Look-up'!$J:$J,0))</f>
        <v>#N/A</v>
      </c>
      <c r="X1120" s="170">
        <f t="shared" ca="1" si="55"/>
        <v>0</v>
      </c>
      <c r="AB1120" s="314" t="str">
        <f t="shared" si="57"/>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6"/>
        <v/>
      </c>
      <c r="T1121" s="155" t="str">
        <f ca="1">IF(B1121="","",IF(ISERROR(MATCH($J1121,SorP!$B$1:$B$6226,0)),"",INDIRECT("'SorP'!$A$"&amp;MATCH($S1121&amp;$J1121,SorP!C:C,0))))</f>
        <v/>
      </c>
      <c r="U1121" s="168"/>
      <c r="V1121" s="169" t="e">
        <f>IF(C1121="",NA(),MATCH($B1121&amp;$C1121,'Smelter Look-up'!$J:$J,0))</f>
        <v>#N/A</v>
      </c>
      <c r="X1121" s="170">
        <f t="shared" ca="1" si="55"/>
        <v>0</v>
      </c>
      <c r="AB1121" s="314" t="str">
        <f t="shared" si="57"/>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6"/>
        <v/>
      </c>
      <c r="T1122" s="155" t="str">
        <f ca="1">IF(B1122="","",IF(ISERROR(MATCH($J1122,SorP!$B$1:$B$6226,0)),"",INDIRECT("'SorP'!$A$"&amp;MATCH($S1122&amp;$J1122,SorP!C:C,0))))</f>
        <v/>
      </c>
      <c r="U1122" s="168"/>
      <c r="V1122" s="169" t="e">
        <f>IF(C1122="",NA(),MATCH($B1122&amp;$C1122,'Smelter Look-up'!$J:$J,0))</f>
        <v>#N/A</v>
      </c>
      <c r="X1122" s="170">
        <f t="shared" ca="1" si="55"/>
        <v>0</v>
      </c>
      <c r="AB1122" s="314" t="str">
        <f t="shared" si="57"/>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6"/>
        <v/>
      </c>
      <c r="T1123" s="155" t="str">
        <f ca="1">IF(B1123="","",IF(ISERROR(MATCH($J1123,SorP!$B$1:$B$6226,0)),"",INDIRECT("'SorP'!$A$"&amp;MATCH($S1123&amp;$J1123,SorP!C:C,0))))</f>
        <v/>
      </c>
      <c r="U1123" s="168"/>
      <c r="V1123" s="169" t="e">
        <f>IF(C1123="",NA(),MATCH($B1123&amp;$C1123,'Smelter Look-up'!$J:$J,0))</f>
        <v>#N/A</v>
      </c>
      <c r="X1123" s="170">
        <f t="shared" ca="1" si="55"/>
        <v>0</v>
      </c>
      <c r="AB1123" s="314" t="str">
        <f t="shared" si="57"/>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6"/>
        <v/>
      </c>
      <c r="T1124" s="155" t="str">
        <f ca="1">IF(B1124="","",IF(ISERROR(MATCH($J1124,SorP!$B$1:$B$6226,0)),"",INDIRECT("'SorP'!$A$"&amp;MATCH($S1124&amp;$J1124,SorP!C:C,0))))</f>
        <v/>
      </c>
      <c r="U1124" s="168"/>
      <c r="V1124" s="169" t="e">
        <f>IF(C1124="",NA(),MATCH($B1124&amp;$C1124,'Smelter Look-up'!$J:$J,0))</f>
        <v>#N/A</v>
      </c>
      <c r="X1124" s="170">
        <f t="shared" ca="1" si="55"/>
        <v>0</v>
      </c>
      <c r="AB1124" s="314" t="str">
        <f t="shared" si="57"/>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6"/>
        <v/>
      </c>
      <c r="T1125" s="155" t="str">
        <f ca="1">IF(B1125="","",IF(ISERROR(MATCH($J1125,SorP!$B$1:$B$6226,0)),"",INDIRECT("'SorP'!$A$"&amp;MATCH($S1125&amp;$J1125,SorP!C:C,0))))</f>
        <v/>
      </c>
      <c r="U1125" s="168"/>
      <c r="V1125" s="169" t="e">
        <f>IF(C1125="",NA(),MATCH($B1125&amp;$C1125,'Smelter Look-up'!$J:$J,0))</f>
        <v>#N/A</v>
      </c>
      <c r="X1125" s="170">
        <f t="shared" ca="1" si="55"/>
        <v>0</v>
      </c>
      <c r="AB1125" s="314" t="str">
        <f t="shared" si="57"/>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6"/>
        <v/>
      </c>
      <c r="T1126" s="155" t="str">
        <f ca="1">IF(B1126="","",IF(ISERROR(MATCH($J1126,SorP!$B$1:$B$6226,0)),"",INDIRECT("'SorP'!$A$"&amp;MATCH($S1126&amp;$J1126,SorP!C:C,0))))</f>
        <v/>
      </c>
      <c r="U1126" s="168"/>
      <c r="V1126" s="169" t="e">
        <f>IF(C1126="",NA(),MATCH($B1126&amp;$C1126,'Smelter Look-up'!$J:$J,0))</f>
        <v>#N/A</v>
      </c>
      <c r="X1126" s="170">
        <f t="shared" ca="1" si="55"/>
        <v>0</v>
      </c>
      <c r="AB1126" s="314" t="str">
        <f t="shared" si="57"/>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6"/>
        <v/>
      </c>
      <c r="T1127" s="155" t="str">
        <f ca="1">IF(B1127="","",IF(ISERROR(MATCH($J1127,SorP!$B$1:$B$6226,0)),"",INDIRECT("'SorP'!$A$"&amp;MATCH($S1127&amp;$J1127,SorP!C:C,0))))</f>
        <v/>
      </c>
      <c r="U1127" s="168"/>
      <c r="V1127" s="169" t="e">
        <f>IF(C1127="",NA(),MATCH($B1127&amp;$C1127,'Smelter Look-up'!$J:$J,0))</f>
        <v>#N/A</v>
      </c>
      <c r="X1127" s="170">
        <f t="shared" ca="1" si="55"/>
        <v>0</v>
      </c>
      <c r="AB1127" s="314" t="str">
        <f t="shared" si="57"/>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6"/>
        <v/>
      </c>
      <c r="T1128" s="155" t="str">
        <f ca="1">IF(B1128="","",IF(ISERROR(MATCH($J1128,SorP!$B$1:$B$6226,0)),"",INDIRECT("'SorP'!$A$"&amp;MATCH($S1128&amp;$J1128,SorP!C:C,0))))</f>
        <v/>
      </c>
      <c r="U1128" s="168"/>
      <c r="V1128" s="169" t="e">
        <f>IF(C1128="",NA(),MATCH($B1128&amp;$C1128,'Smelter Look-up'!$J:$J,0))</f>
        <v>#N/A</v>
      </c>
      <c r="X1128" s="170">
        <f t="shared" ca="1" si="55"/>
        <v>0</v>
      </c>
      <c r="AB1128" s="314" t="str">
        <f t="shared" si="57"/>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6"/>
        <v/>
      </c>
      <c r="T1129" s="155" t="str">
        <f ca="1">IF(B1129="","",IF(ISERROR(MATCH($J1129,SorP!$B$1:$B$6226,0)),"",INDIRECT("'SorP'!$A$"&amp;MATCH($S1129&amp;$J1129,SorP!C:C,0))))</f>
        <v/>
      </c>
      <c r="U1129" s="168"/>
      <c r="V1129" s="169" t="e">
        <f>IF(C1129="",NA(),MATCH($B1129&amp;$C1129,'Smelter Look-up'!$J:$J,0))</f>
        <v>#N/A</v>
      </c>
      <c r="X1129" s="170">
        <f t="shared" ca="1" si="55"/>
        <v>0</v>
      </c>
      <c r="AB1129" s="314" t="str">
        <f t="shared" si="57"/>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6"/>
        <v/>
      </c>
      <c r="T1130" s="155" t="str">
        <f ca="1">IF(B1130="","",IF(ISERROR(MATCH($J1130,SorP!$B$1:$B$6226,0)),"",INDIRECT("'SorP'!$A$"&amp;MATCH($S1130&amp;$J1130,SorP!C:C,0))))</f>
        <v/>
      </c>
      <c r="U1130" s="168"/>
      <c r="V1130" s="169" t="e">
        <f>IF(C1130="",NA(),MATCH($B1130&amp;$C1130,'Smelter Look-up'!$J:$J,0))</f>
        <v>#N/A</v>
      </c>
      <c r="X1130" s="170">
        <f t="shared" ca="1" si="55"/>
        <v>0</v>
      </c>
      <c r="AB1130" s="314" t="str">
        <f t="shared" si="57"/>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6"/>
        <v/>
      </c>
      <c r="T1131" s="155" t="str">
        <f ca="1">IF(B1131="","",IF(ISERROR(MATCH($J1131,SorP!$B$1:$B$6226,0)),"",INDIRECT("'SorP'!$A$"&amp;MATCH($S1131&amp;$J1131,SorP!C:C,0))))</f>
        <v/>
      </c>
      <c r="U1131" s="168"/>
      <c r="V1131" s="169" t="e">
        <f>IF(C1131="",NA(),MATCH($B1131&amp;$C1131,'Smelter Look-up'!$J:$J,0))</f>
        <v>#N/A</v>
      </c>
      <c r="X1131" s="170">
        <f t="shared" ca="1" si="55"/>
        <v>0</v>
      </c>
      <c r="AB1131" s="314" t="str">
        <f t="shared" si="57"/>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6"/>
        <v/>
      </c>
      <c r="T1132" s="155" t="str">
        <f ca="1">IF(B1132="","",IF(ISERROR(MATCH($J1132,SorP!$B$1:$B$6226,0)),"",INDIRECT("'SorP'!$A$"&amp;MATCH($S1132&amp;$J1132,SorP!C:C,0))))</f>
        <v/>
      </c>
      <c r="U1132" s="168"/>
      <c r="V1132" s="169" t="e">
        <f>IF(C1132="",NA(),MATCH($B1132&amp;$C1132,'Smelter Look-up'!$J:$J,0))</f>
        <v>#N/A</v>
      </c>
      <c r="X1132" s="170">
        <f t="shared" ca="1" si="55"/>
        <v>0</v>
      </c>
      <c r="AB1132" s="314" t="str">
        <f t="shared" si="57"/>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6"/>
        <v/>
      </c>
      <c r="T1133" s="155" t="str">
        <f ca="1">IF(B1133="","",IF(ISERROR(MATCH($J1133,SorP!$B$1:$B$6226,0)),"",INDIRECT("'SorP'!$A$"&amp;MATCH($S1133&amp;$J1133,SorP!C:C,0))))</f>
        <v/>
      </c>
      <c r="U1133" s="168"/>
      <c r="V1133" s="169" t="e">
        <f>IF(C1133="",NA(),MATCH($B1133&amp;$C1133,'Smelter Look-up'!$J:$J,0))</f>
        <v>#N/A</v>
      </c>
      <c r="X1133" s="170">
        <f t="shared" ca="1" si="55"/>
        <v>0</v>
      </c>
      <c r="AB1133" s="314" t="str">
        <f t="shared" si="57"/>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6"/>
        <v/>
      </c>
      <c r="T1134" s="155" t="str">
        <f ca="1">IF(B1134="","",IF(ISERROR(MATCH($J1134,SorP!$B$1:$B$6226,0)),"",INDIRECT("'SorP'!$A$"&amp;MATCH($S1134&amp;$J1134,SorP!C:C,0))))</f>
        <v/>
      </c>
      <c r="U1134" s="168"/>
      <c r="V1134" s="169" t="e">
        <f>IF(C1134="",NA(),MATCH($B1134&amp;$C1134,'Smelter Look-up'!$J:$J,0))</f>
        <v>#N/A</v>
      </c>
      <c r="X1134" s="170">
        <f t="shared" ca="1" si="55"/>
        <v>0</v>
      </c>
      <c r="AB1134" s="314" t="str">
        <f t="shared" si="57"/>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6"/>
        <v/>
      </c>
      <c r="T1135" s="155" t="str">
        <f ca="1">IF(B1135="","",IF(ISERROR(MATCH($J1135,SorP!$B$1:$B$6226,0)),"",INDIRECT("'SorP'!$A$"&amp;MATCH($S1135&amp;$J1135,SorP!C:C,0))))</f>
        <v/>
      </c>
      <c r="U1135" s="168"/>
      <c r="V1135" s="169" t="e">
        <f>IF(C1135="",NA(),MATCH($B1135&amp;$C1135,'Smelter Look-up'!$J:$J,0))</f>
        <v>#N/A</v>
      </c>
      <c r="X1135" s="170">
        <f t="shared" ca="1" si="55"/>
        <v>0</v>
      </c>
      <c r="AB1135" s="314" t="str">
        <f t="shared" si="57"/>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6"/>
        <v/>
      </c>
      <c r="T1136" s="155" t="str">
        <f ca="1">IF(B1136="","",IF(ISERROR(MATCH($J1136,SorP!$B$1:$B$6226,0)),"",INDIRECT("'SorP'!$A$"&amp;MATCH($S1136&amp;$J1136,SorP!C:C,0))))</f>
        <v/>
      </c>
      <c r="U1136" s="168"/>
      <c r="V1136" s="169" t="e">
        <f>IF(C1136="",NA(),MATCH($B1136&amp;$C1136,'Smelter Look-up'!$J:$J,0))</f>
        <v>#N/A</v>
      </c>
      <c r="X1136" s="170">
        <f t="shared" ca="1" si="55"/>
        <v>0</v>
      </c>
      <c r="AB1136" s="314" t="str">
        <f t="shared" si="57"/>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6"/>
        <v/>
      </c>
      <c r="T1137" s="155" t="str">
        <f ca="1">IF(B1137="","",IF(ISERROR(MATCH($J1137,SorP!$B$1:$B$6226,0)),"",INDIRECT("'SorP'!$A$"&amp;MATCH($S1137&amp;$J1137,SorP!C:C,0))))</f>
        <v/>
      </c>
      <c r="U1137" s="168"/>
      <c r="V1137" s="169" t="e">
        <f>IF(C1137="",NA(),MATCH($B1137&amp;$C1137,'Smelter Look-up'!$J:$J,0))</f>
        <v>#N/A</v>
      </c>
      <c r="X1137" s="170">
        <f t="shared" ca="1" si="55"/>
        <v>0</v>
      </c>
      <c r="AB1137" s="314" t="str">
        <f t="shared" si="57"/>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6"/>
        <v/>
      </c>
      <c r="T1138" s="155" t="str">
        <f ca="1">IF(B1138="","",IF(ISERROR(MATCH($J1138,SorP!$B$1:$B$6226,0)),"",INDIRECT("'SorP'!$A$"&amp;MATCH($S1138&amp;$J1138,SorP!C:C,0))))</f>
        <v/>
      </c>
      <c r="U1138" s="168"/>
      <c r="V1138" s="169" t="e">
        <f>IF(C1138="",NA(),MATCH($B1138&amp;$C1138,'Smelter Look-up'!$J:$J,0))</f>
        <v>#N/A</v>
      </c>
      <c r="X1138" s="170">
        <f t="shared" ca="1" si="55"/>
        <v>0</v>
      </c>
      <c r="AB1138" s="314" t="str">
        <f t="shared" si="57"/>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6"/>
        <v/>
      </c>
      <c r="T1139" s="155" t="str">
        <f ca="1">IF(B1139="","",IF(ISERROR(MATCH($J1139,SorP!$B$1:$B$6226,0)),"",INDIRECT("'SorP'!$A$"&amp;MATCH($S1139&amp;$J1139,SorP!C:C,0))))</f>
        <v/>
      </c>
      <c r="U1139" s="168"/>
      <c r="V1139" s="169" t="e">
        <f>IF(C1139="",NA(),MATCH($B1139&amp;$C1139,'Smelter Look-up'!$J:$J,0))</f>
        <v>#N/A</v>
      </c>
      <c r="X1139" s="170">
        <f t="shared" ca="1" si="55"/>
        <v>0</v>
      </c>
      <c r="AB1139" s="314" t="str">
        <f t="shared" si="57"/>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6"/>
        <v/>
      </c>
      <c r="T1140" s="155" t="str">
        <f ca="1">IF(B1140="","",IF(ISERROR(MATCH($J1140,SorP!$B$1:$B$6226,0)),"",INDIRECT("'SorP'!$A$"&amp;MATCH($S1140&amp;$J1140,SorP!C:C,0))))</f>
        <v/>
      </c>
      <c r="U1140" s="168"/>
      <c r="V1140" s="169" t="e">
        <f>IF(C1140="",NA(),MATCH($B1140&amp;$C1140,'Smelter Look-up'!$J:$J,0))</f>
        <v>#N/A</v>
      </c>
      <c r="X1140" s="170">
        <f t="shared" ca="1" si="55"/>
        <v>0</v>
      </c>
      <c r="AB1140" s="314" t="str">
        <f t="shared" si="57"/>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6"/>
        <v/>
      </c>
      <c r="T1141" s="155" t="str">
        <f ca="1">IF(B1141="","",IF(ISERROR(MATCH($J1141,SorP!$B$1:$B$6226,0)),"",INDIRECT("'SorP'!$A$"&amp;MATCH($S1141&amp;$J1141,SorP!C:C,0))))</f>
        <v/>
      </c>
      <c r="U1141" s="168"/>
      <c r="V1141" s="169" t="e">
        <f>IF(C1141="",NA(),MATCH($B1141&amp;$C1141,'Smelter Look-up'!$J:$J,0))</f>
        <v>#N/A</v>
      </c>
      <c r="X1141" s="170">
        <f t="shared" ca="1" si="55"/>
        <v>0</v>
      </c>
      <c r="AB1141" s="314" t="str">
        <f t="shared" si="57"/>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6"/>
        <v/>
      </c>
      <c r="T1142" s="155" t="str">
        <f ca="1">IF(B1142="","",IF(ISERROR(MATCH($J1142,SorP!$B$1:$B$6226,0)),"",INDIRECT("'SorP'!$A$"&amp;MATCH($S1142&amp;$J1142,SorP!C:C,0))))</f>
        <v/>
      </c>
      <c r="U1142" s="168"/>
      <c r="V1142" s="169" t="e">
        <f>IF(C1142="",NA(),MATCH($B1142&amp;$C1142,'Smelter Look-up'!$J:$J,0))</f>
        <v>#N/A</v>
      </c>
      <c r="X1142" s="170">
        <f t="shared" ca="1" si="55"/>
        <v>0</v>
      </c>
      <c r="AB1142" s="314" t="str">
        <f t="shared" si="57"/>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6"/>
        <v/>
      </c>
      <c r="T1143" s="155" t="str">
        <f ca="1">IF(B1143="","",IF(ISERROR(MATCH($J1143,SorP!$B$1:$B$6226,0)),"",INDIRECT("'SorP'!$A$"&amp;MATCH($S1143&amp;$J1143,SorP!C:C,0))))</f>
        <v/>
      </c>
      <c r="U1143" s="168"/>
      <c r="V1143" s="169" t="e">
        <f>IF(C1143="",NA(),MATCH($B1143&amp;$C1143,'Smelter Look-up'!$J:$J,0))</f>
        <v>#N/A</v>
      </c>
      <c r="X1143" s="170">
        <f t="shared" ca="1" si="55"/>
        <v>0</v>
      </c>
      <c r="AB1143" s="314" t="str">
        <f t="shared" si="57"/>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6"/>
        <v/>
      </c>
      <c r="T1144" s="155" t="str">
        <f ca="1">IF(B1144="","",IF(ISERROR(MATCH($J1144,SorP!$B$1:$B$6226,0)),"",INDIRECT("'SorP'!$A$"&amp;MATCH($S1144&amp;$J1144,SorP!C:C,0))))</f>
        <v/>
      </c>
      <c r="U1144" s="168"/>
      <c r="V1144" s="169" t="e">
        <f>IF(C1144="",NA(),MATCH($B1144&amp;$C1144,'Smelter Look-up'!$J:$J,0))</f>
        <v>#N/A</v>
      </c>
      <c r="X1144" s="170">
        <f t="shared" ca="1" si="55"/>
        <v>0</v>
      </c>
      <c r="AB1144" s="314" t="str">
        <f t="shared" si="57"/>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6"/>
        <v/>
      </c>
      <c r="T1145" s="155" t="str">
        <f ca="1">IF(B1145="","",IF(ISERROR(MATCH($J1145,SorP!$B$1:$B$6226,0)),"",INDIRECT("'SorP'!$A$"&amp;MATCH($S1145&amp;$J1145,SorP!C:C,0))))</f>
        <v/>
      </c>
      <c r="U1145" s="168"/>
      <c r="V1145" s="169" t="e">
        <f>IF(C1145="",NA(),MATCH($B1145&amp;$C1145,'Smelter Look-up'!$J:$J,0))</f>
        <v>#N/A</v>
      </c>
      <c r="X1145" s="170">
        <f t="shared" ca="1" si="55"/>
        <v>0</v>
      </c>
      <c r="AB1145" s="314" t="str">
        <f t="shared" si="57"/>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6"/>
        <v/>
      </c>
      <c r="T1146" s="155" t="str">
        <f ca="1">IF(B1146="","",IF(ISERROR(MATCH($J1146,SorP!$B$1:$B$6226,0)),"",INDIRECT("'SorP'!$A$"&amp;MATCH($S1146&amp;$J1146,SorP!C:C,0))))</f>
        <v/>
      </c>
      <c r="U1146" s="168"/>
      <c r="V1146" s="169" t="e">
        <f>IF(C1146="",NA(),MATCH($B1146&amp;$C1146,'Smelter Look-up'!$J:$J,0))</f>
        <v>#N/A</v>
      </c>
      <c r="X1146" s="170">
        <f t="shared" ca="1" si="55"/>
        <v>0</v>
      </c>
      <c r="AB1146" s="314" t="str">
        <f t="shared" si="57"/>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6"/>
        <v/>
      </c>
      <c r="T1147" s="155" t="str">
        <f ca="1">IF(B1147="","",IF(ISERROR(MATCH($J1147,SorP!$B$1:$B$6226,0)),"",INDIRECT("'SorP'!$A$"&amp;MATCH($S1147&amp;$J1147,SorP!C:C,0))))</f>
        <v/>
      </c>
      <c r="U1147" s="168"/>
      <c r="V1147" s="169" t="e">
        <f>IF(C1147="",NA(),MATCH($B1147&amp;$C1147,'Smelter Look-up'!$J:$J,0))</f>
        <v>#N/A</v>
      </c>
      <c r="X1147" s="170">
        <f t="shared" ca="1" si="55"/>
        <v>0</v>
      </c>
      <c r="AB1147" s="314" t="str">
        <f t="shared" si="57"/>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6"/>
        <v/>
      </c>
      <c r="T1148" s="155" t="str">
        <f ca="1">IF(B1148="","",IF(ISERROR(MATCH($J1148,SorP!$B$1:$B$6226,0)),"",INDIRECT("'SorP'!$A$"&amp;MATCH($S1148&amp;$J1148,SorP!C:C,0))))</f>
        <v/>
      </c>
      <c r="U1148" s="168"/>
      <c r="V1148" s="169" t="e">
        <f>IF(C1148="",NA(),MATCH($B1148&amp;$C1148,'Smelter Look-up'!$J:$J,0))</f>
        <v>#N/A</v>
      </c>
      <c r="X1148" s="170">
        <f t="shared" ca="1" si="55"/>
        <v>0</v>
      </c>
      <c r="AB1148" s="314" t="str">
        <f t="shared" si="57"/>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6"/>
        <v/>
      </c>
      <c r="T1149" s="155" t="str">
        <f ca="1">IF(B1149="","",IF(ISERROR(MATCH($J1149,SorP!$B$1:$B$6226,0)),"",INDIRECT("'SorP'!$A$"&amp;MATCH($S1149&amp;$J1149,SorP!C:C,0))))</f>
        <v/>
      </c>
      <c r="U1149" s="168"/>
      <c r="V1149" s="169" t="e">
        <f>IF(C1149="",NA(),MATCH($B1149&amp;$C1149,'Smelter Look-up'!$J:$J,0))</f>
        <v>#N/A</v>
      </c>
      <c r="X1149" s="170">
        <f t="shared" ca="1" si="55"/>
        <v>0</v>
      </c>
      <c r="AB1149" s="314" t="str">
        <f t="shared" si="57"/>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6"/>
        <v/>
      </c>
      <c r="T1150" s="155" t="str">
        <f ca="1">IF(B1150="","",IF(ISERROR(MATCH($J1150,SorP!$B$1:$B$6226,0)),"",INDIRECT("'SorP'!$A$"&amp;MATCH($S1150&amp;$J1150,SorP!C:C,0))))</f>
        <v/>
      </c>
      <c r="U1150" s="168"/>
      <c r="V1150" s="169" t="e">
        <f>IF(C1150="",NA(),MATCH($B1150&amp;$C1150,'Smelter Look-up'!$J:$J,0))</f>
        <v>#N/A</v>
      </c>
      <c r="X1150" s="170">
        <f t="shared" ca="1" si="55"/>
        <v>0</v>
      </c>
      <c r="AB1150" s="314" t="str">
        <f t="shared" si="57"/>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6"/>
        <v/>
      </c>
      <c r="T1151" s="155" t="str">
        <f ca="1">IF(B1151="","",IF(ISERROR(MATCH($J1151,SorP!$B$1:$B$6226,0)),"",INDIRECT("'SorP'!$A$"&amp;MATCH($S1151&amp;$J1151,SorP!C:C,0))))</f>
        <v/>
      </c>
      <c r="U1151" s="168"/>
      <c r="V1151" s="169" t="e">
        <f>IF(C1151="",NA(),MATCH($B1151&amp;$C1151,'Smelter Look-up'!$J:$J,0))</f>
        <v>#N/A</v>
      </c>
      <c r="X1151" s="170">
        <f t="shared" ref="X1151:X1214" ca="1" si="58">IF(AND(C1151="Smelter not listed",OR(LEN(D1151)=0,LEN(E1151)=0)),1,0)</f>
        <v>0</v>
      </c>
      <c r="AB1151" s="314" t="str">
        <f t="shared" si="57"/>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9">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8"/>
        <v>0</v>
      </c>
      <c r="AB1152" s="314" t="str">
        <f t="shared" si="57"/>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9"/>
        <v/>
      </c>
      <c r="T1153" s="155" t="str">
        <f ca="1">IF(B1153="","",IF(ISERROR(MATCH($J1153,SorP!$B$1:$B$6226,0)),"",INDIRECT("'SorP'!$A$"&amp;MATCH($S1153&amp;$J1153,SorP!C:C,0))))</f>
        <v/>
      </c>
      <c r="U1153" s="168"/>
      <c r="V1153" s="169" t="e">
        <f>IF(C1153="",NA(),MATCH($B1153&amp;$C1153,'Smelter Look-up'!$J:$J,0))</f>
        <v>#N/A</v>
      </c>
      <c r="X1153" s="170">
        <f t="shared" ca="1" si="58"/>
        <v>0</v>
      </c>
      <c r="AB1153" s="314" t="str">
        <f t="shared" si="57"/>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9"/>
        <v/>
      </c>
      <c r="T1154" s="155" t="str">
        <f ca="1">IF(B1154="","",IF(ISERROR(MATCH($J1154,SorP!$B$1:$B$6226,0)),"",INDIRECT("'SorP'!$A$"&amp;MATCH($S1154&amp;$J1154,SorP!C:C,0))))</f>
        <v/>
      </c>
      <c r="U1154" s="168"/>
      <c r="V1154" s="169" t="e">
        <f>IF(C1154="",NA(),MATCH($B1154&amp;$C1154,'Smelter Look-up'!$J:$J,0))</f>
        <v>#N/A</v>
      </c>
      <c r="X1154" s="170">
        <f t="shared" ca="1" si="58"/>
        <v>0</v>
      </c>
      <c r="AB1154" s="314" t="str">
        <f t="shared" si="57"/>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9"/>
        <v/>
      </c>
      <c r="T1155" s="155" t="str">
        <f ca="1">IF(B1155="","",IF(ISERROR(MATCH($J1155,SorP!$B$1:$B$6226,0)),"",INDIRECT("'SorP'!$A$"&amp;MATCH($S1155&amp;$J1155,SorP!C:C,0))))</f>
        <v/>
      </c>
      <c r="U1155" s="168"/>
      <c r="V1155" s="169" t="e">
        <f>IF(C1155="",NA(),MATCH($B1155&amp;$C1155,'Smelter Look-up'!$J:$J,0))</f>
        <v>#N/A</v>
      </c>
      <c r="X1155" s="170">
        <f t="shared" ca="1" si="58"/>
        <v>0</v>
      </c>
      <c r="AB1155" s="314" t="str">
        <f t="shared" si="57"/>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9"/>
        <v/>
      </c>
      <c r="T1156" s="155" t="str">
        <f ca="1">IF(B1156="","",IF(ISERROR(MATCH($J1156,SorP!$B$1:$B$6226,0)),"",INDIRECT("'SorP'!$A$"&amp;MATCH($S1156&amp;$J1156,SorP!C:C,0))))</f>
        <v/>
      </c>
      <c r="U1156" s="168"/>
      <c r="V1156" s="169" t="e">
        <f>IF(C1156="",NA(),MATCH($B1156&amp;$C1156,'Smelter Look-up'!$J:$J,0))</f>
        <v>#N/A</v>
      </c>
      <c r="X1156" s="170">
        <f t="shared" ca="1" si="58"/>
        <v>0</v>
      </c>
      <c r="AB1156" s="314" t="str">
        <f t="shared" si="57"/>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9"/>
        <v/>
      </c>
      <c r="T1157" s="155" t="str">
        <f ca="1">IF(B1157="","",IF(ISERROR(MATCH($J1157,SorP!$B$1:$B$6226,0)),"",INDIRECT("'SorP'!$A$"&amp;MATCH($S1157&amp;$J1157,SorP!C:C,0))))</f>
        <v/>
      </c>
      <c r="U1157" s="168"/>
      <c r="V1157" s="169" t="e">
        <f>IF(C1157="",NA(),MATCH($B1157&amp;$C1157,'Smelter Look-up'!$J:$J,0))</f>
        <v>#N/A</v>
      </c>
      <c r="X1157" s="170">
        <f t="shared" ca="1" si="58"/>
        <v>0</v>
      </c>
      <c r="AB1157" s="314" t="str">
        <f t="shared" si="57"/>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9"/>
        <v/>
      </c>
      <c r="T1158" s="155" t="str">
        <f ca="1">IF(B1158="","",IF(ISERROR(MATCH($J1158,SorP!$B$1:$B$6226,0)),"",INDIRECT("'SorP'!$A$"&amp;MATCH($S1158&amp;$J1158,SorP!C:C,0))))</f>
        <v/>
      </c>
      <c r="U1158" s="168"/>
      <c r="V1158" s="169" t="e">
        <f>IF(C1158="",NA(),MATCH($B1158&amp;$C1158,'Smelter Look-up'!$J:$J,0))</f>
        <v>#N/A</v>
      </c>
      <c r="X1158" s="170">
        <f t="shared" ca="1" si="58"/>
        <v>0</v>
      </c>
      <c r="AB1158" s="314" t="str">
        <f t="shared" ref="AB1158:AB1221" si="60">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9"/>
        <v/>
      </c>
      <c r="T1159" s="155" t="str">
        <f ca="1">IF(B1159="","",IF(ISERROR(MATCH($J1159,SorP!$B$1:$B$6226,0)),"",INDIRECT("'SorP'!$A$"&amp;MATCH($S1159&amp;$J1159,SorP!C:C,0))))</f>
        <v/>
      </c>
      <c r="U1159" s="168"/>
      <c r="V1159" s="169" t="e">
        <f>IF(C1159="",NA(),MATCH($B1159&amp;$C1159,'Smelter Look-up'!$J:$J,0))</f>
        <v>#N/A</v>
      </c>
      <c r="X1159" s="170">
        <f t="shared" ca="1" si="58"/>
        <v>0</v>
      </c>
      <c r="AB1159" s="314" t="str">
        <f t="shared" si="60"/>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9"/>
        <v/>
      </c>
      <c r="T1160" s="155" t="str">
        <f ca="1">IF(B1160="","",IF(ISERROR(MATCH($J1160,SorP!$B$1:$B$6226,0)),"",INDIRECT("'SorP'!$A$"&amp;MATCH($S1160&amp;$J1160,SorP!C:C,0))))</f>
        <v/>
      </c>
      <c r="U1160" s="168"/>
      <c r="V1160" s="169" t="e">
        <f>IF(C1160="",NA(),MATCH($B1160&amp;$C1160,'Smelter Look-up'!$J:$J,0))</f>
        <v>#N/A</v>
      </c>
      <c r="X1160" s="170">
        <f t="shared" ca="1" si="58"/>
        <v>0</v>
      </c>
      <c r="AB1160" s="314" t="str">
        <f t="shared" si="60"/>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9"/>
        <v/>
      </c>
      <c r="T1161" s="155" t="str">
        <f ca="1">IF(B1161="","",IF(ISERROR(MATCH($J1161,SorP!$B$1:$B$6226,0)),"",INDIRECT("'SorP'!$A$"&amp;MATCH($S1161&amp;$J1161,SorP!C:C,0))))</f>
        <v/>
      </c>
      <c r="U1161" s="168"/>
      <c r="V1161" s="169" t="e">
        <f>IF(C1161="",NA(),MATCH($B1161&amp;$C1161,'Smelter Look-up'!$J:$J,0))</f>
        <v>#N/A</v>
      </c>
      <c r="X1161" s="170">
        <f t="shared" ca="1" si="58"/>
        <v>0</v>
      </c>
      <c r="AB1161" s="314" t="str">
        <f t="shared" si="60"/>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9"/>
        <v/>
      </c>
      <c r="T1162" s="155" t="str">
        <f ca="1">IF(B1162="","",IF(ISERROR(MATCH($J1162,SorP!$B$1:$B$6226,0)),"",INDIRECT("'SorP'!$A$"&amp;MATCH($S1162&amp;$J1162,SorP!C:C,0))))</f>
        <v/>
      </c>
      <c r="U1162" s="168"/>
      <c r="V1162" s="169" t="e">
        <f>IF(C1162="",NA(),MATCH($B1162&amp;$C1162,'Smelter Look-up'!$J:$J,0))</f>
        <v>#N/A</v>
      </c>
      <c r="X1162" s="170">
        <f t="shared" ca="1" si="58"/>
        <v>0</v>
      </c>
      <c r="AB1162" s="314" t="str">
        <f t="shared" si="60"/>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9"/>
        <v/>
      </c>
      <c r="T1163" s="155" t="str">
        <f ca="1">IF(B1163="","",IF(ISERROR(MATCH($J1163,SorP!$B$1:$B$6226,0)),"",INDIRECT("'SorP'!$A$"&amp;MATCH($S1163&amp;$J1163,SorP!C:C,0))))</f>
        <v/>
      </c>
      <c r="U1163" s="168"/>
      <c r="V1163" s="169" t="e">
        <f>IF(C1163="",NA(),MATCH($B1163&amp;$C1163,'Smelter Look-up'!$J:$J,0))</f>
        <v>#N/A</v>
      </c>
      <c r="X1163" s="170">
        <f t="shared" ca="1" si="58"/>
        <v>0</v>
      </c>
      <c r="AB1163" s="314" t="str">
        <f t="shared" si="60"/>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9"/>
        <v/>
      </c>
      <c r="T1164" s="155" t="str">
        <f ca="1">IF(B1164="","",IF(ISERROR(MATCH($J1164,SorP!$B$1:$B$6226,0)),"",INDIRECT("'SorP'!$A$"&amp;MATCH($S1164&amp;$J1164,SorP!C:C,0))))</f>
        <v/>
      </c>
      <c r="U1164" s="168"/>
      <c r="V1164" s="169" t="e">
        <f>IF(C1164="",NA(),MATCH($B1164&amp;$C1164,'Smelter Look-up'!$J:$J,0))</f>
        <v>#N/A</v>
      </c>
      <c r="X1164" s="170">
        <f t="shared" ca="1" si="58"/>
        <v>0</v>
      </c>
      <c r="AB1164" s="314" t="str">
        <f t="shared" si="60"/>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9"/>
        <v/>
      </c>
      <c r="T1165" s="155" t="str">
        <f ca="1">IF(B1165="","",IF(ISERROR(MATCH($J1165,SorP!$B$1:$B$6226,0)),"",INDIRECT("'SorP'!$A$"&amp;MATCH($S1165&amp;$J1165,SorP!C:C,0))))</f>
        <v/>
      </c>
      <c r="U1165" s="168"/>
      <c r="V1165" s="169" t="e">
        <f>IF(C1165="",NA(),MATCH($B1165&amp;$C1165,'Smelter Look-up'!$J:$J,0))</f>
        <v>#N/A</v>
      </c>
      <c r="X1165" s="170">
        <f t="shared" ca="1" si="58"/>
        <v>0</v>
      </c>
      <c r="AB1165" s="314" t="str">
        <f t="shared" si="60"/>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9"/>
        <v/>
      </c>
      <c r="T1166" s="155" t="str">
        <f ca="1">IF(B1166="","",IF(ISERROR(MATCH($J1166,SorP!$B$1:$B$6226,0)),"",INDIRECT("'SorP'!$A$"&amp;MATCH($S1166&amp;$J1166,SorP!C:C,0))))</f>
        <v/>
      </c>
      <c r="U1166" s="168"/>
      <c r="V1166" s="169" t="e">
        <f>IF(C1166="",NA(),MATCH($B1166&amp;$C1166,'Smelter Look-up'!$J:$J,0))</f>
        <v>#N/A</v>
      </c>
      <c r="X1166" s="170">
        <f t="shared" ca="1" si="58"/>
        <v>0</v>
      </c>
      <c r="AB1166" s="314" t="str">
        <f t="shared" si="60"/>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9"/>
        <v/>
      </c>
      <c r="T1167" s="155" t="str">
        <f ca="1">IF(B1167="","",IF(ISERROR(MATCH($J1167,SorP!$B$1:$B$6226,0)),"",INDIRECT("'SorP'!$A$"&amp;MATCH($S1167&amp;$J1167,SorP!C:C,0))))</f>
        <v/>
      </c>
      <c r="U1167" s="168"/>
      <c r="V1167" s="169" t="e">
        <f>IF(C1167="",NA(),MATCH($B1167&amp;$C1167,'Smelter Look-up'!$J:$J,0))</f>
        <v>#N/A</v>
      </c>
      <c r="X1167" s="170">
        <f t="shared" ca="1" si="58"/>
        <v>0</v>
      </c>
      <c r="AB1167" s="314" t="str">
        <f t="shared" si="60"/>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9"/>
        <v/>
      </c>
      <c r="T1168" s="155" t="str">
        <f ca="1">IF(B1168="","",IF(ISERROR(MATCH($J1168,SorP!$B$1:$B$6226,0)),"",INDIRECT("'SorP'!$A$"&amp;MATCH($S1168&amp;$J1168,SorP!C:C,0))))</f>
        <v/>
      </c>
      <c r="U1168" s="168"/>
      <c r="V1168" s="169" t="e">
        <f>IF(C1168="",NA(),MATCH($B1168&amp;$C1168,'Smelter Look-up'!$J:$J,0))</f>
        <v>#N/A</v>
      </c>
      <c r="X1168" s="170">
        <f t="shared" ca="1" si="58"/>
        <v>0</v>
      </c>
      <c r="AB1168" s="314" t="str">
        <f t="shared" si="60"/>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9"/>
        <v/>
      </c>
      <c r="T1169" s="155" t="str">
        <f ca="1">IF(B1169="","",IF(ISERROR(MATCH($J1169,SorP!$B$1:$B$6226,0)),"",INDIRECT("'SorP'!$A$"&amp;MATCH($S1169&amp;$J1169,SorP!C:C,0))))</f>
        <v/>
      </c>
      <c r="U1169" s="168"/>
      <c r="V1169" s="169" t="e">
        <f>IF(C1169="",NA(),MATCH($B1169&amp;$C1169,'Smelter Look-up'!$J:$J,0))</f>
        <v>#N/A</v>
      </c>
      <c r="X1169" s="170">
        <f t="shared" ca="1" si="58"/>
        <v>0</v>
      </c>
      <c r="AB1169" s="314" t="str">
        <f t="shared" si="60"/>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9"/>
        <v/>
      </c>
      <c r="T1170" s="155" t="str">
        <f ca="1">IF(B1170="","",IF(ISERROR(MATCH($J1170,SorP!$B$1:$B$6226,0)),"",INDIRECT("'SorP'!$A$"&amp;MATCH($S1170&amp;$J1170,SorP!C:C,0))))</f>
        <v/>
      </c>
      <c r="U1170" s="168"/>
      <c r="V1170" s="169" t="e">
        <f>IF(C1170="",NA(),MATCH($B1170&amp;$C1170,'Smelter Look-up'!$J:$J,0))</f>
        <v>#N/A</v>
      </c>
      <c r="X1170" s="170">
        <f t="shared" ca="1" si="58"/>
        <v>0</v>
      </c>
      <c r="AB1170" s="314" t="str">
        <f t="shared" si="60"/>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9"/>
        <v/>
      </c>
      <c r="T1171" s="155" t="str">
        <f ca="1">IF(B1171="","",IF(ISERROR(MATCH($J1171,SorP!$B$1:$B$6226,0)),"",INDIRECT("'SorP'!$A$"&amp;MATCH($S1171&amp;$J1171,SorP!C:C,0))))</f>
        <v/>
      </c>
      <c r="U1171" s="168"/>
      <c r="V1171" s="169" t="e">
        <f>IF(C1171="",NA(),MATCH($B1171&amp;$C1171,'Smelter Look-up'!$J:$J,0))</f>
        <v>#N/A</v>
      </c>
      <c r="X1171" s="170">
        <f t="shared" ca="1" si="58"/>
        <v>0</v>
      </c>
      <c r="AB1171" s="314" t="str">
        <f t="shared" si="60"/>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9"/>
        <v/>
      </c>
      <c r="T1172" s="155" t="str">
        <f ca="1">IF(B1172="","",IF(ISERROR(MATCH($J1172,SorP!$B$1:$B$6226,0)),"",INDIRECT("'SorP'!$A$"&amp;MATCH($S1172&amp;$J1172,SorP!C:C,0))))</f>
        <v/>
      </c>
      <c r="U1172" s="168"/>
      <c r="V1172" s="169" t="e">
        <f>IF(C1172="",NA(),MATCH($B1172&amp;$C1172,'Smelter Look-up'!$J:$J,0))</f>
        <v>#N/A</v>
      </c>
      <c r="X1172" s="170">
        <f t="shared" ca="1" si="58"/>
        <v>0</v>
      </c>
      <c r="AB1172" s="314" t="str">
        <f t="shared" si="60"/>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9"/>
        <v/>
      </c>
      <c r="T1173" s="155" t="str">
        <f ca="1">IF(B1173="","",IF(ISERROR(MATCH($J1173,SorP!$B$1:$B$6226,0)),"",INDIRECT("'SorP'!$A$"&amp;MATCH($S1173&amp;$J1173,SorP!C:C,0))))</f>
        <v/>
      </c>
      <c r="U1173" s="168"/>
      <c r="V1173" s="169" t="e">
        <f>IF(C1173="",NA(),MATCH($B1173&amp;$C1173,'Smelter Look-up'!$J:$J,0))</f>
        <v>#N/A</v>
      </c>
      <c r="X1173" s="170">
        <f t="shared" ca="1" si="58"/>
        <v>0</v>
      </c>
      <c r="AB1173" s="314" t="str">
        <f t="shared" si="60"/>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9"/>
        <v/>
      </c>
      <c r="T1174" s="155" t="str">
        <f ca="1">IF(B1174="","",IF(ISERROR(MATCH($J1174,SorP!$B$1:$B$6226,0)),"",INDIRECT("'SorP'!$A$"&amp;MATCH($S1174&amp;$J1174,SorP!C:C,0))))</f>
        <v/>
      </c>
      <c r="U1174" s="168"/>
      <c r="V1174" s="169" t="e">
        <f>IF(C1174="",NA(),MATCH($B1174&amp;$C1174,'Smelter Look-up'!$J:$J,0))</f>
        <v>#N/A</v>
      </c>
      <c r="X1174" s="170">
        <f t="shared" ca="1" si="58"/>
        <v>0</v>
      </c>
      <c r="AB1174" s="314" t="str">
        <f t="shared" si="60"/>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9"/>
        <v/>
      </c>
      <c r="T1175" s="155" t="str">
        <f ca="1">IF(B1175="","",IF(ISERROR(MATCH($J1175,SorP!$B$1:$B$6226,0)),"",INDIRECT("'SorP'!$A$"&amp;MATCH($S1175&amp;$J1175,SorP!C:C,0))))</f>
        <v/>
      </c>
      <c r="U1175" s="168"/>
      <c r="V1175" s="169" t="e">
        <f>IF(C1175="",NA(),MATCH($B1175&amp;$C1175,'Smelter Look-up'!$J:$J,0))</f>
        <v>#N/A</v>
      </c>
      <c r="X1175" s="170">
        <f t="shared" ca="1" si="58"/>
        <v>0</v>
      </c>
      <c r="AB1175" s="314" t="str">
        <f t="shared" si="60"/>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9"/>
        <v/>
      </c>
      <c r="T1176" s="155" t="str">
        <f ca="1">IF(B1176="","",IF(ISERROR(MATCH($J1176,SorP!$B$1:$B$6226,0)),"",INDIRECT("'SorP'!$A$"&amp;MATCH($S1176&amp;$J1176,SorP!C:C,0))))</f>
        <v/>
      </c>
      <c r="U1176" s="168"/>
      <c r="V1176" s="169" t="e">
        <f>IF(C1176="",NA(),MATCH($B1176&amp;$C1176,'Smelter Look-up'!$J:$J,0))</f>
        <v>#N/A</v>
      </c>
      <c r="X1176" s="170">
        <f t="shared" ca="1" si="58"/>
        <v>0</v>
      </c>
      <c r="AB1176" s="314" t="str">
        <f t="shared" si="60"/>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9"/>
        <v/>
      </c>
      <c r="T1177" s="155" t="str">
        <f ca="1">IF(B1177="","",IF(ISERROR(MATCH($J1177,SorP!$B$1:$B$6226,0)),"",INDIRECT("'SorP'!$A$"&amp;MATCH($S1177&amp;$J1177,SorP!C:C,0))))</f>
        <v/>
      </c>
      <c r="U1177" s="168"/>
      <c r="V1177" s="169" t="e">
        <f>IF(C1177="",NA(),MATCH($B1177&amp;$C1177,'Smelter Look-up'!$J:$J,0))</f>
        <v>#N/A</v>
      </c>
      <c r="X1177" s="170">
        <f t="shared" ca="1" si="58"/>
        <v>0</v>
      </c>
      <c r="AB1177" s="314" t="str">
        <f t="shared" si="60"/>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9"/>
        <v/>
      </c>
      <c r="T1178" s="155" t="str">
        <f ca="1">IF(B1178="","",IF(ISERROR(MATCH($J1178,SorP!$B$1:$B$6226,0)),"",INDIRECT("'SorP'!$A$"&amp;MATCH($S1178&amp;$J1178,SorP!C:C,0))))</f>
        <v/>
      </c>
      <c r="U1178" s="168"/>
      <c r="V1178" s="169" t="e">
        <f>IF(C1178="",NA(),MATCH($B1178&amp;$C1178,'Smelter Look-up'!$J:$J,0))</f>
        <v>#N/A</v>
      </c>
      <c r="X1178" s="170">
        <f t="shared" ca="1" si="58"/>
        <v>0</v>
      </c>
      <c r="AB1178" s="314" t="str">
        <f t="shared" si="60"/>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9"/>
        <v/>
      </c>
      <c r="T1179" s="155" t="str">
        <f ca="1">IF(B1179="","",IF(ISERROR(MATCH($J1179,SorP!$B$1:$B$6226,0)),"",INDIRECT("'SorP'!$A$"&amp;MATCH($S1179&amp;$J1179,SorP!C:C,0))))</f>
        <v/>
      </c>
      <c r="U1179" s="168"/>
      <c r="V1179" s="169" t="e">
        <f>IF(C1179="",NA(),MATCH($B1179&amp;$C1179,'Smelter Look-up'!$J:$J,0))</f>
        <v>#N/A</v>
      </c>
      <c r="X1179" s="170">
        <f t="shared" ca="1" si="58"/>
        <v>0</v>
      </c>
      <c r="AB1179" s="314" t="str">
        <f t="shared" si="60"/>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9"/>
        <v/>
      </c>
      <c r="T1180" s="155" t="str">
        <f ca="1">IF(B1180="","",IF(ISERROR(MATCH($J1180,SorP!$B$1:$B$6226,0)),"",INDIRECT("'SorP'!$A$"&amp;MATCH($S1180&amp;$J1180,SorP!C:C,0))))</f>
        <v/>
      </c>
      <c r="U1180" s="168"/>
      <c r="V1180" s="169" t="e">
        <f>IF(C1180="",NA(),MATCH($B1180&amp;$C1180,'Smelter Look-up'!$J:$J,0))</f>
        <v>#N/A</v>
      </c>
      <c r="X1180" s="170">
        <f t="shared" ca="1" si="58"/>
        <v>0</v>
      </c>
      <c r="AB1180" s="314" t="str">
        <f t="shared" si="60"/>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9"/>
        <v/>
      </c>
      <c r="T1181" s="155" t="str">
        <f ca="1">IF(B1181="","",IF(ISERROR(MATCH($J1181,SorP!$B$1:$B$6226,0)),"",INDIRECT("'SorP'!$A$"&amp;MATCH($S1181&amp;$J1181,SorP!C:C,0))))</f>
        <v/>
      </c>
      <c r="U1181" s="168"/>
      <c r="V1181" s="169" t="e">
        <f>IF(C1181="",NA(),MATCH($B1181&amp;$C1181,'Smelter Look-up'!$J:$J,0))</f>
        <v>#N/A</v>
      </c>
      <c r="X1181" s="170">
        <f t="shared" ca="1" si="58"/>
        <v>0</v>
      </c>
      <c r="AB1181" s="314" t="str">
        <f t="shared" si="60"/>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9"/>
        <v/>
      </c>
      <c r="T1182" s="155" t="str">
        <f ca="1">IF(B1182="","",IF(ISERROR(MATCH($J1182,SorP!$B$1:$B$6226,0)),"",INDIRECT("'SorP'!$A$"&amp;MATCH($S1182&amp;$J1182,SorP!C:C,0))))</f>
        <v/>
      </c>
      <c r="U1182" s="168"/>
      <c r="V1182" s="169" t="e">
        <f>IF(C1182="",NA(),MATCH($B1182&amp;$C1182,'Smelter Look-up'!$J:$J,0))</f>
        <v>#N/A</v>
      </c>
      <c r="X1182" s="170">
        <f t="shared" ca="1" si="58"/>
        <v>0</v>
      </c>
      <c r="AB1182" s="314" t="str">
        <f t="shared" si="60"/>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9"/>
        <v/>
      </c>
      <c r="T1183" s="155" t="str">
        <f ca="1">IF(B1183="","",IF(ISERROR(MATCH($J1183,SorP!$B$1:$B$6226,0)),"",INDIRECT("'SorP'!$A$"&amp;MATCH($S1183&amp;$J1183,SorP!C:C,0))))</f>
        <v/>
      </c>
      <c r="U1183" s="168"/>
      <c r="V1183" s="169" t="e">
        <f>IF(C1183="",NA(),MATCH($B1183&amp;$C1183,'Smelter Look-up'!$J:$J,0))</f>
        <v>#N/A</v>
      </c>
      <c r="X1183" s="170">
        <f t="shared" ca="1" si="58"/>
        <v>0</v>
      </c>
      <c r="AB1183" s="314" t="str">
        <f t="shared" si="60"/>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9"/>
        <v/>
      </c>
      <c r="T1184" s="155" t="str">
        <f ca="1">IF(B1184="","",IF(ISERROR(MATCH($J1184,SorP!$B$1:$B$6226,0)),"",INDIRECT("'SorP'!$A$"&amp;MATCH($S1184&amp;$J1184,SorP!C:C,0))))</f>
        <v/>
      </c>
      <c r="U1184" s="168"/>
      <c r="V1184" s="169" t="e">
        <f>IF(C1184="",NA(),MATCH($B1184&amp;$C1184,'Smelter Look-up'!$J:$J,0))</f>
        <v>#N/A</v>
      </c>
      <c r="X1184" s="170">
        <f t="shared" ca="1" si="58"/>
        <v>0</v>
      </c>
      <c r="AB1184" s="314" t="str">
        <f t="shared" si="60"/>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9"/>
        <v/>
      </c>
      <c r="T1185" s="155" t="str">
        <f ca="1">IF(B1185="","",IF(ISERROR(MATCH($J1185,SorP!$B$1:$B$6226,0)),"",INDIRECT("'SorP'!$A$"&amp;MATCH($S1185&amp;$J1185,SorP!C:C,0))))</f>
        <v/>
      </c>
      <c r="U1185" s="168"/>
      <c r="V1185" s="169" t="e">
        <f>IF(C1185="",NA(),MATCH($B1185&amp;$C1185,'Smelter Look-up'!$J:$J,0))</f>
        <v>#N/A</v>
      </c>
      <c r="X1185" s="170">
        <f t="shared" ca="1" si="58"/>
        <v>0</v>
      </c>
      <c r="AB1185" s="314" t="str">
        <f t="shared" si="60"/>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9"/>
        <v/>
      </c>
      <c r="T1186" s="155" t="str">
        <f ca="1">IF(B1186="","",IF(ISERROR(MATCH($J1186,SorP!$B$1:$B$6226,0)),"",INDIRECT("'SorP'!$A$"&amp;MATCH($S1186&amp;$J1186,SorP!C:C,0))))</f>
        <v/>
      </c>
      <c r="U1186" s="168"/>
      <c r="V1186" s="169" t="e">
        <f>IF(C1186="",NA(),MATCH($B1186&amp;$C1186,'Smelter Look-up'!$J:$J,0))</f>
        <v>#N/A</v>
      </c>
      <c r="X1186" s="170">
        <f t="shared" ca="1" si="58"/>
        <v>0</v>
      </c>
      <c r="AB1186" s="314" t="str">
        <f t="shared" si="60"/>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9"/>
        <v/>
      </c>
      <c r="T1187" s="155" t="str">
        <f ca="1">IF(B1187="","",IF(ISERROR(MATCH($J1187,SorP!$B$1:$B$6226,0)),"",INDIRECT("'SorP'!$A$"&amp;MATCH($S1187&amp;$J1187,SorP!C:C,0))))</f>
        <v/>
      </c>
      <c r="U1187" s="168"/>
      <c r="V1187" s="169" t="e">
        <f>IF(C1187="",NA(),MATCH($B1187&amp;$C1187,'Smelter Look-up'!$J:$J,0))</f>
        <v>#N/A</v>
      </c>
      <c r="X1187" s="170">
        <f t="shared" ca="1" si="58"/>
        <v>0</v>
      </c>
      <c r="AB1187" s="314" t="str">
        <f t="shared" si="60"/>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9"/>
        <v/>
      </c>
      <c r="T1188" s="155" t="str">
        <f ca="1">IF(B1188="","",IF(ISERROR(MATCH($J1188,SorP!$B$1:$B$6226,0)),"",INDIRECT("'SorP'!$A$"&amp;MATCH($S1188&amp;$J1188,SorP!C:C,0))))</f>
        <v/>
      </c>
      <c r="U1188" s="168"/>
      <c r="V1188" s="169" t="e">
        <f>IF(C1188="",NA(),MATCH($B1188&amp;$C1188,'Smelter Look-up'!$J:$J,0))</f>
        <v>#N/A</v>
      </c>
      <c r="X1188" s="170">
        <f t="shared" ca="1" si="58"/>
        <v>0</v>
      </c>
      <c r="AB1188" s="314" t="str">
        <f t="shared" si="60"/>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9"/>
        <v/>
      </c>
      <c r="T1189" s="155" t="str">
        <f ca="1">IF(B1189="","",IF(ISERROR(MATCH($J1189,SorP!$B$1:$B$6226,0)),"",INDIRECT("'SorP'!$A$"&amp;MATCH($S1189&amp;$J1189,SorP!C:C,0))))</f>
        <v/>
      </c>
      <c r="U1189" s="168"/>
      <c r="V1189" s="169" t="e">
        <f>IF(C1189="",NA(),MATCH($B1189&amp;$C1189,'Smelter Look-up'!$J:$J,0))</f>
        <v>#N/A</v>
      </c>
      <c r="X1189" s="170">
        <f t="shared" ca="1" si="58"/>
        <v>0</v>
      </c>
      <c r="AB1189" s="314" t="str">
        <f t="shared" si="60"/>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9"/>
        <v/>
      </c>
      <c r="T1190" s="155" t="str">
        <f ca="1">IF(B1190="","",IF(ISERROR(MATCH($J1190,SorP!$B$1:$B$6226,0)),"",INDIRECT("'SorP'!$A$"&amp;MATCH($S1190&amp;$J1190,SorP!C:C,0))))</f>
        <v/>
      </c>
      <c r="U1190" s="168"/>
      <c r="V1190" s="169" t="e">
        <f>IF(C1190="",NA(),MATCH($B1190&amp;$C1190,'Smelter Look-up'!$J:$J,0))</f>
        <v>#N/A</v>
      </c>
      <c r="X1190" s="170">
        <f t="shared" ca="1" si="58"/>
        <v>0</v>
      </c>
      <c r="AB1190" s="314" t="str">
        <f t="shared" si="60"/>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9"/>
        <v/>
      </c>
      <c r="T1191" s="155" t="str">
        <f ca="1">IF(B1191="","",IF(ISERROR(MATCH($J1191,SorP!$B$1:$B$6226,0)),"",INDIRECT("'SorP'!$A$"&amp;MATCH($S1191&amp;$J1191,SorP!C:C,0))))</f>
        <v/>
      </c>
      <c r="U1191" s="168"/>
      <c r="V1191" s="169" t="e">
        <f>IF(C1191="",NA(),MATCH($B1191&amp;$C1191,'Smelter Look-up'!$J:$J,0))</f>
        <v>#N/A</v>
      </c>
      <c r="X1191" s="170">
        <f t="shared" ca="1" si="58"/>
        <v>0</v>
      </c>
      <c r="AB1191" s="314" t="str">
        <f t="shared" si="60"/>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9"/>
        <v/>
      </c>
      <c r="T1192" s="155" t="str">
        <f ca="1">IF(B1192="","",IF(ISERROR(MATCH($J1192,SorP!$B$1:$B$6226,0)),"",INDIRECT("'SorP'!$A$"&amp;MATCH($S1192&amp;$J1192,SorP!C:C,0))))</f>
        <v/>
      </c>
      <c r="U1192" s="168"/>
      <c r="V1192" s="169" t="e">
        <f>IF(C1192="",NA(),MATCH($B1192&amp;$C1192,'Smelter Look-up'!$J:$J,0))</f>
        <v>#N/A</v>
      </c>
      <c r="X1192" s="170">
        <f t="shared" ca="1" si="58"/>
        <v>0</v>
      </c>
      <c r="AB1192" s="314" t="str">
        <f t="shared" si="60"/>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9"/>
        <v/>
      </c>
      <c r="T1193" s="155" t="str">
        <f ca="1">IF(B1193="","",IF(ISERROR(MATCH($J1193,SorP!$B$1:$B$6226,0)),"",INDIRECT("'SorP'!$A$"&amp;MATCH($S1193&amp;$J1193,SorP!C:C,0))))</f>
        <v/>
      </c>
      <c r="U1193" s="168"/>
      <c r="V1193" s="169" t="e">
        <f>IF(C1193="",NA(),MATCH($B1193&amp;$C1193,'Smelter Look-up'!$J:$J,0))</f>
        <v>#N/A</v>
      </c>
      <c r="X1193" s="170">
        <f t="shared" ca="1" si="58"/>
        <v>0</v>
      </c>
      <c r="AB1193" s="314" t="str">
        <f t="shared" si="60"/>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9"/>
        <v/>
      </c>
      <c r="T1194" s="155" t="str">
        <f ca="1">IF(B1194="","",IF(ISERROR(MATCH($J1194,SorP!$B$1:$B$6226,0)),"",INDIRECT("'SorP'!$A$"&amp;MATCH($S1194&amp;$J1194,SorP!C:C,0))))</f>
        <v/>
      </c>
      <c r="U1194" s="168"/>
      <c r="V1194" s="169" t="e">
        <f>IF(C1194="",NA(),MATCH($B1194&amp;$C1194,'Smelter Look-up'!$J:$J,0))</f>
        <v>#N/A</v>
      </c>
      <c r="X1194" s="170">
        <f t="shared" ca="1" si="58"/>
        <v>0</v>
      </c>
      <c r="AB1194" s="314" t="str">
        <f t="shared" si="60"/>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9"/>
        <v/>
      </c>
      <c r="T1195" s="155" t="str">
        <f ca="1">IF(B1195="","",IF(ISERROR(MATCH($J1195,SorP!$B$1:$B$6226,0)),"",INDIRECT("'SorP'!$A$"&amp;MATCH($S1195&amp;$J1195,SorP!C:C,0))))</f>
        <v/>
      </c>
      <c r="U1195" s="168"/>
      <c r="V1195" s="169" t="e">
        <f>IF(C1195="",NA(),MATCH($B1195&amp;$C1195,'Smelter Look-up'!$J:$J,0))</f>
        <v>#N/A</v>
      </c>
      <c r="X1195" s="170">
        <f t="shared" ca="1" si="58"/>
        <v>0</v>
      </c>
      <c r="AB1195" s="314" t="str">
        <f t="shared" si="60"/>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9"/>
        <v/>
      </c>
      <c r="T1196" s="155" t="str">
        <f ca="1">IF(B1196="","",IF(ISERROR(MATCH($J1196,SorP!$B$1:$B$6226,0)),"",INDIRECT("'SorP'!$A$"&amp;MATCH($S1196&amp;$J1196,SorP!C:C,0))))</f>
        <v/>
      </c>
      <c r="U1196" s="168"/>
      <c r="V1196" s="169" t="e">
        <f>IF(C1196="",NA(),MATCH($B1196&amp;$C1196,'Smelter Look-up'!$J:$J,0))</f>
        <v>#N/A</v>
      </c>
      <c r="X1196" s="170">
        <f t="shared" ca="1" si="58"/>
        <v>0</v>
      </c>
      <c r="AB1196" s="314" t="str">
        <f t="shared" si="60"/>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9"/>
        <v/>
      </c>
      <c r="T1197" s="155" t="str">
        <f ca="1">IF(B1197="","",IF(ISERROR(MATCH($J1197,SorP!$B$1:$B$6226,0)),"",INDIRECT("'SorP'!$A$"&amp;MATCH($S1197&amp;$J1197,SorP!C:C,0))))</f>
        <v/>
      </c>
      <c r="U1197" s="168"/>
      <c r="V1197" s="169" t="e">
        <f>IF(C1197="",NA(),MATCH($B1197&amp;$C1197,'Smelter Look-up'!$J:$J,0))</f>
        <v>#N/A</v>
      </c>
      <c r="X1197" s="170">
        <f t="shared" ca="1" si="58"/>
        <v>0</v>
      </c>
      <c r="AB1197" s="314" t="str">
        <f t="shared" si="60"/>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9"/>
        <v/>
      </c>
      <c r="T1198" s="155" t="str">
        <f ca="1">IF(B1198="","",IF(ISERROR(MATCH($J1198,SorP!$B$1:$B$6226,0)),"",INDIRECT("'SorP'!$A$"&amp;MATCH($S1198&amp;$J1198,SorP!C:C,0))))</f>
        <v/>
      </c>
      <c r="U1198" s="168"/>
      <c r="V1198" s="169" t="e">
        <f>IF(C1198="",NA(),MATCH($B1198&amp;$C1198,'Smelter Look-up'!$J:$J,0))</f>
        <v>#N/A</v>
      </c>
      <c r="X1198" s="170">
        <f t="shared" ca="1" si="58"/>
        <v>0</v>
      </c>
      <c r="AB1198" s="314" t="str">
        <f t="shared" si="60"/>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9"/>
        <v/>
      </c>
      <c r="T1199" s="155" t="str">
        <f ca="1">IF(B1199="","",IF(ISERROR(MATCH($J1199,SorP!$B$1:$B$6226,0)),"",INDIRECT("'SorP'!$A$"&amp;MATCH($S1199&amp;$J1199,SorP!C:C,0))))</f>
        <v/>
      </c>
      <c r="U1199" s="168"/>
      <c r="V1199" s="169" t="e">
        <f>IF(C1199="",NA(),MATCH($B1199&amp;$C1199,'Smelter Look-up'!$J:$J,0))</f>
        <v>#N/A</v>
      </c>
      <c r="X1199" s="170">
        <f t="shared" ca="1" si="58"/>
        <v>0</v>
      </c>
      <c r="AB1199" s="314" t="str">
        <f t="shared" si="60"/>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9"/>
        <v/>
      </c>
      <c r="T1200" s="155" t="str">
        <f ca="1">IF(B1200="","",IF(ISERROR(MATCH($J1200,SorP!$B$1:$B$6226,0)),"",INDIRECT("'SorP'!$A$"&amp;MATCH($S1200&amp;$J1200,SorP!C:C,0))))</f>
        <v/>
      </c>
      <c r="U1200" s="168"/>
      <c r="V1200" s="169" t="e">
        <f>IF(C1200="",NA(),MATCH($B1200&amp;$C1200,'Smelter Look-up'!$J:$J,0))</f>
        <v>#N/A</v>
      </c>
      <c r="X1200" s="170">
        <f t="shared" ca="1" si="58"/>
        <v>0</v>
      </c>
      <c r="AB1200" s="314" t="str">
        <f t="shared" si="60"/>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9"/>
        <v/>
      </c>
      <c r="T1201" s="155" t="str">
        <f ca="1">IF(B1201="","",IF(ISERROR(MATCH($J1201,SorP!$B$1:$B$6226,0)),"",INDIRECT("'SorP'!$A$"&amp;MATCH($S1201&amp;$J1201,SorP!C:C,0))))</f>
        <v/>
      </c>
      <c r="U1201" s="168"/>
      <c r="V1201" s="169" t="e">
        <f>IF(C1201="",NA(),MATCH($B1201&amp;$C1201,'Smelter Look-up'!$J:$J,0))</f>
        <v>#N/A</v>
      </c>
      <c r="X1201" s="170">
        <f t="shared" ca="1" si="58"/>
        <v>0</v>
      </c>
      <c r="AB1201" s="314" t="str">
        <f t="shared" si="60"/>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9"/>
        <v/>
      </c>
      <c r="T1202" s="155" t="str">
        <f ca="1">IF(B1202="","",IF(ISERROR(MATCH($J1202,SorP!$B$1:$B$6226,0)),"",INDIRECT("'SorP'!$A$"&amp;MATCH($S1202&amp;$J1202,SorP!C:C,0))))</f>
        <v/>
      </c>
      <c r="U1202" s="168"/>
      <c r="V1202" s="169" t="e">
        <f>IF(C1202="",NA(),MATCH($B1202&amp;$C1202,'Smelter Look-up'!$J:$J,0))</f>
        <v>#N/A</v>
      </c>
      <c r="X1202" s="170">
        <f t="shared" ca="1" si="58"/>
        <v>0</v>
      </c>
      <c r="AB1202" s="314" t="str">
        <f t="shared" si="60"/>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9"/>
        <v/>
      </c>
      <c r="T1203" s="155" t="str">
        <f ca="1">IF(B1203="","",IF(ISERROR(MATCH($J1203,SorP!$B$1:$B$6226,0)),"",INDIRECT("'SorP'!$A$"&amp;MATCH($S1203&amp;$J1203,SorP!C:C,0))))</f>
        <v/>
      </c>
      <c r="U1203" s="168"/>
      <c r="V1203" s="169" t="e">
        <f>IF(C1203="",NA(),MATCH($B1203&amp;$C1203,'Smelter Look-up'!$J:$J,0))</f>
        <v>#N/A</v>
      </c>
      <c r="X1203" s="170">
        <f t="shared" ca="1" si="58"/>
        <v>0</v>
      </c>
      <c r="AB1203" s="314" t="str">
        <f t="shared" si="60"/>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9"/>
        <v/>
      </c>
      <c r="T1204" s="155" t="str">
        <f ca="1">IF(B1204="","",IF(ISERROR(MATCH($J1204,SorP!$B$1:$B$6226,0)),"",INDIRECT("'SorP'!$A$"&amp;MATCH($S1204&amp;$J1204,SorP!C:C,0))))</f>
        <v/>
      </c>
      <c r="U1204" s="168"/>
      <c r="V1204" s="169" t="e">
        <f>IF(C1204="",NA(),MATCH($B1204&amp;$C1204,'Smelter Look-up'!$J:$J,0))</f>
        <v>#N/A</v>
      </c>
      <c r="X1204" s="170">
        <f t="shared" ca="1" si="58"/>
        <v>0</v>
      </c>
      <c r="AB1204" s="314" t="str">
        <f t="shared" si="60"/>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9"/>
        <v/>
      </c>
      <c r="T1205" s="155" t="str">
        <f ca="1">IF(B1205="","",IF(ISERROR(MATCH($J1205,SorP!$B$1:$B$6226,0)),"",INDIRECT("'SorP'!$A$"&amp;MATCH($S1205&amp;$J1205,SorP!C:C,0))))</f>
        <v/>
      </c>
      <c r="U1205" s="168"/>
      <c r="V1205" s="169" t="e">
        <f>IF(C1205="",NA(),MATCH($B1205&amp;$C1205,'Smelter Look-up'!$J:$J,0))</f>
        <v>#N/A</v>
      </c>
      <c r="X1205" s="170">
        <f t="shared" ca="1" si="58"/>
        <v>0</v>
      </c>
      <c r="AB1205" s="314" t="str">
        <f t="shared" si="60"/>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9"/>
        <v/>
      </c>
      <c r="T1206" s="155" t="str">
        <f ca="1">IF(B1206="","",IF(ISERROR(MATCH($J1206,SorP!$B$1:$B$6226,0)),"",INDIRECT("'SorP'!$A$"&amp;MATCH($S1206&amp;$J1206,SorP!C:C,0))))</f>
        <v/>
      </c>
      <c r="U1206" s="168"/>
      <c r="V1206" s="169" t="e">
        <f>IF(C1206="",NA(),MATCH($B1206&amp;$C1206,'Smelter Look-up'!$J:$J,0))</f>
        <v>#N/A</v>
      </c>
      <c r="X1206" s="170">
        <f t="shared" ca="1" si="58"/>
        <v>0</v>
      </c>
      <c r="AB1206" s="314" t="str">
        <f t="shared" si="60"/>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9"/>
        <v/>
      </c>
      <c r="T1207" s="155" t="str">
        <f ca="1">IF(B1207="","",IF(ISERROR(MATCH($J1207,SorP!$B$1:$B$6226,0)),"",INDIRECT("'SorP'!$A$"&amp;MATCH($S1207&amp;$J1207,SorP!C:C,0))))</f>
        <v/>
      </c>
      <c r="U1207" s="168"/>
      <c r="V1207" s="169" t="e">
        <f>IF(C1207="",NA(),MATCH($B1207&amp;$C1207,'Smelter Look-up'!$J:$J,0))</f>
        <v>#N/A</v>
      </c>
      <c r="X1207" s="170">
        <f t="shared" ca="1" si="58"/>
        <v>0</v>
      </c>
      <c r="AB1207" s="314" t="str">
        <f t="shared" si="60"/>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9"/>
        <v/>
      </c>
      <c r="T1208" s="155" t="str">
        <f ca="1">IF(B1208="","",IF(ISERROR(MATCH($J1208,SorP!$B$1:$B$6226,0)),"",INDIRECT("'SorP'!$A$"&amp;MATCH($S1208&amp;$J1208,SorP!C:C,0))))</f>
        <v/>
      </c>
      <c r="U1208" s="168"/>
      <c r="V1208" s="169" t="e">
        <f>IF(C1208="",NA(),MATCH($B1208&amp;$C1208,'Smelter Look-up'!$J:$J,0))</f>
        <v>#N/A</v>
      </c>
      <c r="X1208" s="170">
        <f t="shared" ca="1" si="58"/>
        <v>0</v>
      </c>
      <c r="AB1208" s="314" t="str">
        <f t="shared" si="60"/>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9"/>
        <v/>
      </c>
      <c r="T1209" s="155" t="str">
        <f ca="1">IF(B1209="","",IF(ISERROR(MATCH($J1209,SorP!$B$1:$B$6226,0)),"",INDIRECT("'SorP'!$A$"&amp;MATCH($S1209&amp;$J1209,SorP!C:C,0))))</f>
        <v/>
      </c>
      <c r="U1209" s="168"/>
      <c r="V1209" s="169" t="e">
        <f>IF(C1209="",NA(),MATCH($B1209&amp;$C1209,'Smelter Look-up'!$J:$J,0))</f>
        <v>#N/A</v>
      </c>
      <c r="X1209" s="170">
        <f t="shared" ca="1" si="58"/>
        <v>0</v>
      </c>
      <c r="AB1209" s="314" t="str">
        <f t="shared" si="60"/>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9"/>
        <v/>
      </c>
      <c r="T1210" s="155" t="str">
        <f ca="1">IF(B1210="","",IF(ISERROR(MATCH($J1210,SorP!$B$1:$B$6226,0)),"",INDIRECT("'SorP'!$A$"&amp;MATCH($S1210&amp;$J1210,SorP!C:C,0))))</f>
        <v/>
      </c>
      <c r="U1210" s="168"/>
      <c r="V1210" s="169" t="e">
        <f>IF(C1210="",NA(),MATCH($B1210&amp;$C1210,'Smelter Look-up'!$J:$J,0))</f>
        <v>#N/A</v>
      </c>
      <c r="X1210" s="170">
        <f t="shared" ca="1" si="58"/>
        <v>0</v>
      </c>
      <c r="AB1210" s="314" t="str">
        <f t="shared" si="60"/>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9"/>
        <v/>
      </c>
      <c r="T1211" s="155" t="str">
        <f ca="1">IF(B1211="","",IF(ISERROR(MATCH($J1211,SorP!$B$1:$B$6226,0)),"",INDIRECT("'SorP'!$A$"&amp;MATCH($S1211&amp;$J1211,SorP!C:C,0))))</f>
        <v/>
      </c>
      <c r="U1211" s="168"/>
      <c r="V1211" s="169" t="e">
        <f>IF(C1211="",NA(),MATCH($B1211&amp;$C1211,'Smelter Look-up'!$J:$J,0))</f>
        <v>#N/A</v>
      </c>
      <c r="X1211" s="170">
        <f t="shared" ca="1" si="58"/>
        <v>0</v>
      </c>
      <c r="AB1211" s="314" t="str">
        <f t="shared" si="60"/>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9"/>
        <v/>
      </c>
      <c r="T1212" s="155" t="str">
        <f ca="1">IF(B1212="","",IF(ISERROR(MATCH($J1212,SorP!$B$1:$B$6226,0)),"",INDIRECT("'SorP'!$A$"&amp;MATCH($S1212&amp;$J1212,SorP!C:C,0))))</f>
        <v/>
      </c>
      <c r="U1212" s="168"/>
      <c r="V1212" s="169" t="e">
        <f>IF(C1212="",NA(),MATCH($B1212&amp;$C1212,'Smelter Look-up'!$J:$J,0))</f>
        <v>#N/A</v>
      </c>
      <c r="X1212" s="170">
        <f t="shared" ca="1" si="58"/>
        <v>0</v>
      </c>
      <c r="AB1212" s="314" t="str">
        <f t="shared" si="60"/>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9"/>
        <v/>
      </c>
      <c r="T1213" s="155" t="str">
        <f ca="1">IF(B1213="","",IF(ISERROR(MATCH($J1213,SorP!$B$1:$B$6226,0)),"",INDIRECT("'SorP'!$A$"&amp;MATCH($S1213&amp;$J1213,SorP!C:C,0))))</f>
        <v/>
      </c>
      <c r="U1213" s="168"/>
      <c r="V1213" s="169" t="e">
        <f>IF(C1213="",NA(),MATCH($B1213&amp;$C1213,'Smelter Look-up'!$J:$J,0))</f>
        <v>#N/A</v>
      </c>
      <c r="X1213" s="170">
        <f t="shared" ca="1" si="58"/>
        <v>0</v>
      </c>
      <c r="AB1213" s="314" t="str">
        <f t="shared" si="60"/>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9"/>
        <v/>
      </c>
      <c r="T1214" s="155" t="str">
        <f ca="1">IF(B1214="","",IF(ISERROR(MATCH($J1214,SorP!$B$1:$B$6226,0)),"",INDIRECT("'SorP'!$A$"&amp;MATCH($S1214&amp;$J1214,SorP!C:C,0))))</f>
        <v/>
      </c>
      <c r="U1214" s="168"/>
      <c r="V1214" s="169" t="e">
        <f>IF(C1214="",NA(),MATCH($B1214&amp;$C1214,'Smelter Look-up'!$J:$J,0))</f>
        <v>#N/A</v>
      </c>
      <c r="X1214" s="170">
        <f t="shared" ca="1" si="58"/>
        <v>0</v>
      </c>
      <c r="AB1214" s="314" t="str">
        <f t="shared" si="60"/>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9"/>
        <v/>
      </c>
      <c r="T1215" s="155" t="str">
        <f ca="1">IF(B1215="","",IF(ISERROR(MATCH($J1215,SorP!$B$1:$B$6226,0)),"",INDIRECT("'SorP'!$A$"&amp;MATCH($S1215&amp;$J1215,SorP!C:C,0))))</f>
        <v/>
      </c>
      <c r="U1215" s="168"/>
      <c r="V1215" s="169" t="e">
        <f>IF(C1215="",NA(),MATCH($B1215&amp;$C1215,'Smelter Look-up'!$J:$J,0))</f>
        <v>#N/A</v>
      </c>
      <c r="X1215" s="170">
        <f t="shared" ref="X1215:X1278" ca="1" si="61">IF(AND(C1215="Smelter not listed",OR(LEN(D1215)=0,LEN(E1215)=0)),1,0)</f>
        <v>0</v>
      </c>
      <c r="AB1215" s="314" t="str">
        <f t="shared" si="60"/>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2">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1"/>
        <v>0</v>
      </c>
      <c r="AB1216" s="314" t="str">
        <f t="shared" si="60"/>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2"/>
        <v/>
      </c>
      <c r="T1217" s="155" t="str">
        <f ca="1">IF(B1217="","",IF(ISERROR(MATCH($J1217,SorP!$B$1:$B$6226,0)),"",INDIRECT("'SorP'!$A$"&amp;MATCH($S1217&amp;$J1217,SorP!C:C,0))))</f>
        <v/>
      </c>
      <c r="U1217" s="168"/>
      <c r="V1217" s="169" t="e">
        <f>IF(C1217="",NA(),MATCH($B1217&amp;$C1217,'Smelter Look-up'!$J:$J,0))</f>
        <v>#N/A</v>
      </c>
      <c r="X1217" s="170">
        <f t="shared" ca="1" si="61"/>
        <v>0</v>
      </c>
      <c r="AB1217" s="314" t="str">
        <f t="shared" si="60"/>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2"/>
        <v/>
      </c>
      <c r="T1218" s="155" t="str">
        <f ca="1">IF(B1218="","",IF(ISERROR(MATCH($J1218,SorP!$B$1:$B$6226,0)),"",INDIRECT("'SorP'!$A$"&amp;MATCH($S1218&amp;$J1218,SorP!C:C,0))))</f>
        <v/>
      </c>
      <c r="U1218" s="168"/>
      <c r="V1218" s="169" t="e">
        <f>IF(C1218="",NA(),MATCH($B1218&amp;$C1218,'Smelter Look-up'!$J:$J,0))</f>
        <v>#N/A</v>
      </c>
      <c r="X1218" s="170">
        <f t="shared" ca="1" si="61"/>
        <v>0</v>
      </c>
      <c r="AB1218" s="314" t="str">
        <f t="shared" si="60"/>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2"/>
        <v/>
      </c>
      <c r="T1219" s="155" t="str">
        <f ca="1">IF(B1219="","",IF(ISERROR(MATCH($J1219,SorP!$B$1:$B$6226,0)),"",INDIRECT("'SorP'!$A$"&amp;MATCH($S1219&amp;$J1219,SorP!C:C,0))))</f>
        <v/>
      </c>
      <c r="U1219" s="168"/>
      <c r="V1219" s="169" t="e">
        <f>IF(C1219="",NA(),MATCH($B1219&amp;$C1219,'Smelter Look-up'!$J:$J,0))</f>
        <v>#N/A</v>
      </c>
      <c r="X1219" s="170">
        <f t="shared" ca="1" si="61"/>
        <v>0</v>
      </c>
      <c r="AB1219" s="314" t="str">
        <f t="shared" si="60"/>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2"/>
        <v/>
      </c>
      <c r="T1220" s="155" t="str">
        <f ca="1">IF(B1220="","",IF(ISERROR(MATCH($J1220,SorP!$B$1:$B$6226,0)),"",INDIRECT("'SorP'!$A$"&amp;MATCH($S1220&amp;$J1220,SorP!C:C,0))))</f>
        <v/>
      </c>
      <c r="U1220" s="168"/>
      <c r="V1220" s="169" t="e">
        <f>IF(C1220="",NA(),MATCH($B1220&amp;$C1220,'Smelter Look-up'!$J:$J,0))</f>
        <v>#N/A</v>
      </c>
      <c r="X1220" s="170">
        <f t="shared" ca="1" si="61"/>
        <v>0</v>
      </c>
      <c r="AB1220" s="314" t="str">
        <f t="shared" si="60"/>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2"/>
        <v/>
      </c>
      <c r="T1221" s="155" t="str">
        <f ca="1">IF(B1221="","",IF(ISERROR(MATCH($J1221,SorP!$B$1:$B$6226,0)),"",INDIRECT("'SorP'!$A$"&amp;MATCH($S1221&amp;$J1221,SorP!C:C,0))))</f>
        <v/>
      </c>
      <c r="U1221" s="168"/>
      <c r="V1221" s="169" t="e">
        <f>IF(C1221="",NA(),MATCH($B1221&amp;$C1221,'Smelter Look-up'!$J:$J,0))</f>
        <v>#N/A</v>
      </c>
      <c r="X1221" s="170">
        <f t="shared" ca="1" si="61"/>
        <v>0</v>
      </c>
      <c r="AB1221" s="314" t="str">
        <f t="shared" si="60"/>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2"/>
        <v/>
      </c>
      <c r="T1222" s="155" t="str">
        <f ca="1">IF(B1222="","",IF(ISERROR(MATCH($J1222,SorP!$B$1:$B$6226,0)),"",INDIRECT("'SorP'!$A$"&amp;MATCH($S1222&amp;$J1222,SorP!C:C,0))))</f>
        <v/>
      </c>
      <c r="U1222" s="168"/>
      <c r="V1222" s="169" t="e">
        <f>IF(C1222="",NA(),MATCH($B1222&amp;$C1222,'Smelter Look-up'!$J:$J,0))</f>
        <v>#N/A</v>
      </c>
      <c r="X1222" s="170">
        <f t="shared" ca="1" si="61"/>
        <v>0</v>
      </c>
      <c r="AB1222" s="314" t="str">
        <f t="shared" ref="AB1222:AB1285" si="63">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2"/>
        <v/>
      </c>
      <c r="T1223" s="155" t="str">
        <f ca="1">IF(B1223="","",IF(ISERROR(MATCH($J1223,SorP!$B$1:$B$6226,0)),"",INDIRECT("'SorP'!$A$"&amp;MATCH($S1223&amp;$J1223,SorP!C:C,0))))</f>
        <v/>
      </c>
      <c r="U1223" s="168"/>
      <c r="V1223" s="169" t="e">
        <f>IF(C1223="",NA(),MATCH($B1223&amp;$C1223,'Smelter Look-up'!$J:$J,0))</f>
        <v>#N/A</v>
      </c>
      <c r="X1223" s="170">
        <f t="shared" ca="1" si="61"/>
        <v>0</v>
      </c>
      <c r="AB1223" s="314" t="str">
        <f t="shared" si="63"/>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2"/>
        <v/>
      </c>
      <c r="T1224" s="155" t="str">
        <f ca="1">IF(B1224="","",IF(ISERROR(MATCH($J1224,SorP!$B$1:$B$6226,0)),"",INDIRECT("'SorP'!$A$"&amp;MATCH($S1224&amp;$J1224,SorP!C:C,0))))</f>
        <v/>
      </c>
      <c r="U1224" s="168"/>
      <c r="V1224" s="169" t="e">
        <f>IF(C1224="",NA(),MATCH($B1224&amp;$C1224,'Smelter Look-up'!$J:$J,0))</f>
        <v>#N/A</v>
      </c>
      <c r="X1224" s="170">
        <f t="shared" ca="1" si="61"/>
        <v>0</v>
      </c>
      <c r="AB1224" s="314" t="str">
        <f t="shared" si="63"/>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2"/>
        <v/>
      </c>
      <c r="T1225" s="155" t="str">
        <f ca="1">IF(B1225="","",IF(ISERROR(MATCH($J1225,SorP!$B$1:$B$6226,0)),"",INDIRECT("'SorP'!$A$"&amp;MATCH($S1225&amp;$J1225,SorP!C:C,0))))</f>
        <v/>
      </c>
      <c r="U1225" s="168"/>
      <c r="V1225" s="169" t="e">
        <f>IF(C1225="",NA(),MATCH($B1225&amp;$C1225,'Smelter Look-up'!$J:$J,0))</f>
        <v>#N/A</v>
      </c>
      <c r="X1225" s="170">
        <f t="shared" ca="1" si="61"/>
        <v>0</v>
      </c>
      <c r="AB1225" s="314" t="str">
        <f t="shared" si="63"/>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2"/>
        <v/>
      </c>
      <c r="T1226" s="155" t="str">
        <f ca="1">IF(B1226="","",IF(ISERROR(MATCH($J1226,SorP!$B$1:$B$6226,0)),"",INDIRECT("'SorP'!$A$"&amp;MATCH($S1226&amp;$J1226,SorP!C:C,0))))</f>
        <v/>
      </c>
      <c r="U1226" s="168"/>
      <c r="V1226" s="169" t="e">
        <f>IF(C1226="",NA(),MATCH($B1226&amp;$C1226,'Smelter Look-up'!$J:$J,0))</f>
        <v>#N/A</v>
      </c>
      <c r="X1226" s="170">
        <f t="shared" ca="1" si="61"/>
        <v>0</v>
      </c>
      <c r="AB1226" s="314" t="str">
        <f t="shared" si="63"/>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2"/>
        <v/>
      </c>
      <c r="T1227" s="155" t="str">
        <f ca="1">IF(B1227="","",IF(ISERROR(MATCH($J1227,SorP!$B$1:$B$6226,0)),"",INDIRECT("'SorP'!$A$"&amp;MATCH($S1227&amp;$J1227,SorP!C:C,0))))</f>
        <v/>
      </c>
      <c r="U1227" s="168"/>
      <c r="V1227" s="169" t="e">
        <f>IF(C1227="",NA(),MATCH($B1227&amp;$C1227,'Smelter Look-up'!$J:$J,0))</f>
        <v>#N/A</v>
      </c>
      <c r="X1227" s="170">
        <f t="shared" ca="1" si="61"/>
        <v>0</v>
      </c>
      <c r="AB1227" s="314" t="str">
        <f t="shared" si="63"/>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2"/>
        <v/>
      </c>
      <c r="T1228" s="155" t="str">
        <f ca="1">IF(B1228="","",IF(ISERROR(MATCH($J1228,SorP!$B$1:$B$6226,0)),"",INDIRECT("'SorP'!$A$"&amp;MATCH($S1228&amp;$J1228,SorP!C:C,0))))</f>
        <v/>
      </c>
      <c r="U1228" s="168"/>
      <c r="V1228" s="169" t="e">
        <f>IF(C1228="",NA(),MATCH($B1228&amp;$C1228,'Smelter Look-up'!$J:$J,0))</f>
        <v>#N/A</v>
      </c>
      <c r="X1228" s="170">
        <f t="shared" ca="1" si="61"/>
        <v>0</v>
      </c>
      <c r="AB1228" s="314" t="str">
        <f t="shared" si="63"/>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2"/>
        <v/>
      </c>
      <c r="T1229" s="155" t="str">
        <f ca="1">IF(B1229="","",IF(ISERROR(MATCH($J1229,SorP!$B$1:$B$6226,0)),"",INDIRECT("'SorP'!$A$"&amp;MATCH($S1229&amp;$J1229,SorP!C:C,0))))</f>
        <v/>
      </c>
      <c r="U1229" s="168"/>
      <c r="V1229" s="169" t="e">
        <f>IF(C1229="",NA(),MATCH($B1229&amp;$C1229,'Smelter Look-up'!$J:$J,0))</f>
        <v>#N/A</v>
      </c>
      <c r="X1229" s="170">
        <f t="shared" ca="1" si="61"/>
        <v>0</v>
      </c>
      <c r="AB1229" s="314" t="str">
        <f t="shared" si="63"/>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2"/>
        <v/>
      </c>
      <c r="T1230" s="155" t="str">
        <f ca="1">IF(B1230="","",IF(ISERROR(MATCH($J1230,SorP!$B$1:$B$6226,0)),"",INDIRECT("'SorP'!$A$"&amp;MATCH($S1230&amp;$J1230,SorP!C:C,0))))</f>
        <v/>
      </c>
      <c r="U1230" s="168"/>
      <c r="V1230" s="169" t="e">
        <f>IF(C1230="",NA(),MATCH($B1230&amp;$C1230,'Smelter Look-up'!$J:$J,0))</f>
        <v>#N/A</v>
      </c>
      <c r="X1230" s="170">
        <f t="shared" ca="1" si="61"/>
        <v>0</v>
      </c>
      <c r="AB1230" s="314" t="str">
        <f t="shared" si="63"/>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2"/>
        <v/>
      </c>
      <c r="T1231" s="155" t="str">
        <f ca="1">IF(B1231="","",IF(ISERROR(MATCH($J1231,SorP!$B$1:$B$6226,0)),"",INDIRECT("'SorP'!$A$"&amp;MATCH($S1231&amp;$J1231,SorP!C:C,0))))</f>
        <v/>
      </c>
      <c r="U1231" s="168"/>
      <c r="V1231" s="169" t="e">
        <f>IF(C1231="",NA(),MATCH($B1231&amp;$C1231,'Smelter Look-up'!$J:$J,0))</f>
        <v>#N/A</v>
      </c>
      <c r="X1231" s="170">
        <f t="shared" ca="1" si="61"/>
        <v>0</v>
      </c>
      <c r="AB1231" s="314" t="str">
        <f t="shared" si="63"/>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2"/>
        <v/>
      </c>
      <c r="T1232" s="155" t="str">
        <f ca="1">IF(B1232="","",IF(ISERROR(MATCH($J1232,SorP!$B$1:$B$6226,0)),"",INDIRECT("'SorP'!$A$"&amp;MATCH($S1232&amp;$J1232,SorP!C:C,0))))</f>
        <v/>
      </c>
      <c r="U1232" s="168"/>
      <c r="V1232" s="169" t="e">
        <f>IF(C1232="",NA(),MATCH($B1232&amp;$C1232,'Smelter Look-up'!$J:$J,0))</f>
        <v>#N/A</v>
      </c>
      <c r="X1232" s="170">
        <f t="shared" ca="1" si="61"/>
        <v>0</v>
      </c>
      <c r="AB1232" s="314" t="str">
        <f t="shared" si="63"/>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2"/>
        <v/>
      </c>
      <c r="T1233" s="155" t="str">
        <f ca="1">IF(B1233="","",IF(ISERROR(MATCH($J1233,SorP!$B$1:$B$6226,0)),"",INDIRECT("'SorP'!$A$"&amp;MATCH($S1233&amp;$J1233,SorP!C:C,0))))</f>
        <v/>
      </c>
      <c r="U1233" s="168"/>
      <c r="V1233" s="169" t="e">
        <f>IF(C1233="",NA(),MATCH($B1233&amp;$C1233,'Smelter Look-up'!$J:$J,0))</f>
        <v>#N/A</v>
      </c>
      <c r="X1233" s="170">
        <f t="shared" ca="1" si="61"/>
        <v>0</v>
      </c>
      <c r="AB1233" s="314" t="str">
        <f t="shared" si="63"/>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2"/>
        <v/>
      </c>
      <c r="T1234" s="155" t="str">
        <f ca="1">IF(B1234="","",IF(ISERROR(MATCH($J1234,SorP!$B$1:$B$6226,0)),"",INDIRECT("'SorP'!$A$"&amp;MATCH($S1234&amp;$J1234,SorP!C:C,0))))</f>
        <v/>
      </c>
      <c r="U1234" s="168"/>
      <c r="V1234" s="169" t="e">
        <f>IF(C1234="",NA(),MATCH($B1234&amp;$C1234,'Smelter Look-up'!$J:$J,0))</f>
        <v>#N/A</v>
      </c>
      <c r="X1234" s="170">
        <f t="shared" ca="1" si="61"/>
        <v>0</v>
      </c>
      <c r="AB1234" s="314" t="str">
        <f t="shared" si="63"/>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2"/>
        <v/>
      </c>
      <c r="T1235" s="155" t="str">
        <f ca="1">IF(B1235="","",IF(ISERROR(MATCH($J1235,SorP!$B$1:$B$6226,0)),"",INDIRECT("'SorP'!$A$"&amp;MATCH($S1235&amp;$J1235,SorP!C:C,0))))</f>
        <v/>
      </c>
      <c r="U1235" s="168"/>
      <c r="V1235" s="169" t="e">
        <f>IF(C1235="",NA(),MATCH($B1235&amp;$C1235,'Smelter Look-up'!$J:$J,0))</f>
        <v>#N/A</v>
      </c>
      <c r="X1235" s="170">
        <f t="shared" ca="1" si="61"/>
        <v>0</v>
      </c>
      <c r="AB1235" s="314" t="str">
        <f t="shared" si="63"/>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2"/>
        <v/>
      </c>
      <c r="T1236" s="155" t="str">
        <f ca="1">IF(B1236="","",IF(ISERROR(MATCH($J1236,SorP!$B$1:$B$6226,0)),"",INDIRECT("'SorP'!$A$"&amp;MATCH($S1236&amp;$J1236,SorP!C:C,0))))</f>
        <v/>
      </c>
      <c r="U1236" s="168"/>
      <c r="V1236" s="169" t="e">
        <f>IF(C1236="",NA(),MATCH($B1236&amp;$C1236,'Smelter Look-up'!$J:$J,0))</f>
        <v>#N/A</v>
      </c>
      <c r="X1236" s="170">
        <f t="shared" ca="1" si="61"/>
        <v>0</v>
      </c>
      <c r="AB1236" s="314" t="str">
        <f t="shared" si="63"/>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2"/>
        <v/>
      </c>
      <c r="T1237" s="155" t="str">
        <f ca="1">IF(B1237="","",IF(ISERROR(MATCH($J1237,SorP!$B$1:$B$6226,0)),"",INDIRECT("'SorP'!$A$"&amp;MATCH($S1237&amp;$J1237,SorP!C:C,0))))</f>
        <v/>
      </c>
      <c r="U1237" s="168"/>
      <c r="V1237" s="169" t="e">
        <f>IF(C1237="",NA(),MATCH($B1237&amp;$C1237,'Smelter Look-up'!$J:$J,0))</f>
        <v>#N/A</v>
      </c>
      <c r="X1237" s="170">
        <f t="shared" ca="1" si="61"/>
        <v>0</v>
      </c>
      <c r="AB1237" s="314" t="str">
        <f t="shared" si="63"/>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2"/>
        <v/>
      </c>
      <c r="T1238" s="155" t="str">
        <f ca="1">IF(B1238="","",IF(ISERROR(MATCH($J1238,SorP!$B$1:$B$6226,0)),"",INDIRECT("'SorP'!$A$"&amp;MATCH($S1238&amp;$J1238,SorP!C:C,0))))</f>
        <v/>
      </c>
      <c r="U1238" s="168"/>
      <c r="V1238" s="169" t="e">
        <f>IF(C1238="",NA(),MATCH($B1238&amp;$C1238,'Smelter Look-up'!$J:$J,0))</f>
        <v>#N/A</v>
      </c>
      <c r="X1238" s="170">
        <f t="shared" ca="1" si="61"/>
        <v>0</v>
      </c>
      <c r="AB1238" s="314" t="str">
        <f t="shared" si="63"/>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2"/>
        <v/>
      </c>
      <c r="T1239" s="155" t="str">
        <f ca="1">IF(B1239="","",IF(ISERROR(MATCH($J1239,SorP!$B$1:$B$6226,0)),"",INDIRECT("'SorP'!$A$"&amp;MATCH($S1239&amp;$J1239,SorP!C:C,0))))</f>
        <v/>
      </c>
      <c r="U1239" s="168"/>
      <c r="V1239" s="169" t="e">
        <f>IF(C1239="",NA(),MATCH($B1239&amp;$C1239,'Smelter Look-up'!$J:$J,0))</f>
        <v>#N/A</v>
      </c>
      <c r="X1239" s="170">
        <f t="shared" ca="1" si="61"/>
        <v>0</v>
      </c>
      <c r="AB1239" s="314" t="str">
        <f t="shared" si="63"/>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2"/>
        <v/>
      </c>
      <c r="T1240" s="155" t="str">
        <f ca="1">IF(B1240="","",IF(ISERROR(MATCH($J1240,SorP!$B$1:$B$6226,0)),"",INDIRECT("'SorP'!$A$"&amp;MATCH($S1240&amp;$J1240,SorP!C:C,0))))</f>
        <v/>
      </c>
      <c r="U1240" s="168"/>
      <c r="V1240" s="169" t="e">
        <f>IF(C1240="",NA(),MATCH($B1240&amp;$C1240,'Smelter Look-up'!$J:$J,0))</f>
        <v>#N/A</v>
      </c>
      <c r="X1240" s="170">
        <f t="shared" ca="1" si="61"/>
        <v>0</v>
      </c>
      <c r="AB1240" s="314" t="str">
        <f t="shared" si="63"/>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2"/>
        <v/>
      </c>
      <c r="T1241" s="155" t="str">
        <f ca="1">IF(B1241="","",IF(ISERROR(MATCH($J1241,SorP!$B$1:$B$6226,0)),"",INDIRECT("'SorP'!$A$"&amp;MATCH($S1241&amp;$J1241,SorP!C:C,0))))</f>
        <v/>
      </c>
      <c r="U1241" s="168"/>
      <c r="V1241" s="169" t="e">
        <f>IF(C1241="",NA(),MATCH($B1241&amp;$C1241,'Smelter Look-up'!$J:$J,0))</f>
        <v>#N/A</v>
      </c>
      <c r="X1241" s="170">
        <f t="shared" ca="1" si="61"/>
        <v>0</v>
      </c>
      <c r="AB1241" s="314" t="str">
        <f t="shared" si="63"/>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2"/>
        <v/>
      </c>
      <c r="T1242" s="155" t="str">
        <f ca="1">IF(B1242="","",IF(ISERROR(MATCH($J1242,SorP!$B$1:$B$6226,0)),"",INDIRECT("'SorP'!$A$"&amp;MATCH($S1242&amp;$J1242,SorP!C:C,0))))</f>
        <v/>
      </c>
      <c r="U1242" s="168"/>
      <c r="V1242" s="169" t="e">
        <f>IF(C1242="",NA(),MATCH($B1242&amp;$C1242,'Smelter Look-up'!$J:$J,0))</f>
        <v>#N/A</v>
      </c>
      <c r="X1242" s="170">
        <f t="shared" ca="1" si="61"/>
        <v>0</v>
      </c>
      <c r="AB1242" s="314" t="str">
        <f t="shared" si="63"/>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2"/>
        <v/>
      </c>
      <c r="T1243" s="155" t="str">
        <f ca="1">IF(B1243="","",IF(ISERROR(MATCH($J1243,SorP!$B$1:$B$6226,0)),"",INDIRECT("'SorP'!$A$"&amp;MATCH($S1243&amp;$J1243,SorP!C:C,0))))</f>
        <v/>
      </c>
      <c r="U1243" s="168"/>
      <c r="V1243" s="169" t="e">
        <f>IF(C1243="",NA(),MATCH($B1243&amp;$C1243,'Smelter Look-up'!$J:$J,0))</f>
        <v>#N/A</v>
      </c>
      <c r="X1243" s="170">
        <f t="shared" ca="1" si="61"/>
        <v>0</v>
      </c>
      <c r="AB1243" s="314" t="str">
        <f t="shared" si="63"/>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2"/>
        <v/>
      </c>
      <c r="T1244" s="155" t="str">
        <f ca="1">IF(B1244="","",IF(ISERROR(MATCH($J1244,SorP!$B$1:$B$6226,0)),"",INDIRECT("'SorP'!$A$"&amp;MATCH($S1244&amp;$J1244,SorP!C:C,0))))</f>
        <v/>
      </c>
      <c r="U1244" s="168"/>
      <c r="V1244" s="169" t="e">
        <f>IF(C1244="",NA(),MATCH($B1244&amp;$C1244,'Smelter Look-up'!$J:$J,0))</f>
        <v>#N/A</v>
      </c>
      <c r="X1244" s="170">
        <f t="shared" ca="1" si="61"/>
        <v>0</v>
      </c>
      <c r="AB1244" s="314" t="str">
        <f t="shared" si="63"/>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2"/>
        <v/>
      </c>
      <c r="T1245" s="155" t="str">
        <f ca="1">IF(B1245="","",IF(ISERROR(MATCH($J1245,SorP!$B$1:$B$6226,0)),"",INDIRECT("'SorP'!$A$"&amp;MATCH($S1245&amp;$J1245,SorP!C:C,0))))</f>
        <v/>
      </c>
      <c r="U1245" s="168"/>
      <c r="V1245" s="169" t="e">
        <f>IF(C1245="",NA(),MATCH($B1245&amp;$C1245,'Smelter Look-up'!$J:$J,0))</f>
        <v>#N/A</v>
      </c>
      <c r="X1245" s="170">
        <f t="shared" ca="1" si="61"/>
        <v>0</v>
      </c>
      <c r="AB1245" s="314" t="str">
        <f t="shared" si="63"/>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2"/>
        <v/>
      </c>
      <c r="T1246" s="155" t="str">
        <f ca="1">IF(B1246="","",IF(ISERROR(MATCH($J1246,SorP!$B$1:$B$6226,0)),"",INDIRECT("'SorP'!$A$"&amp;MATCH($S1246&amp;$J1246,SorP!C:C,0))))</f>
        <v/>
      </c>
      <c r="U1246" s="168"/>
      <c r="V1246" s="169" t="e">
        <f>IF(C1246="",NA(),MATCH($B1246&amp;$C1246,'Smelter Look-up'!$J:$J,0))</f>
        <v>#N/A</v>
      </c>
      <c r="X1246" s="170">
        <f t="shared" ca="1" si="61"/>
        <v>0</v>
      </c>
      <c r="AB1246" s="314" t="str">
        <f t="shared" si="63"/>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2"/>
        <v/>
      </c>
      <c r="T1247" s="155" t="str">
        <f ca="1">IF(B1247="","",IF(ISERROR(MATCH($J1247,SorP!$B$1:$B$6226,0)),"",INDIRECT("'SorP'!$A$"&amp;MATCH($S1247&amp;$J1247,SorP!C:C,0))))</f>
        <v/>
      </c>
      <c r="U1247" s="168"/>
      <c r="V1247" s="169" t="e">
        <f>IF(C1247="",NA(),MATCH($B1247&amp;$C1247,'Smelter Look-up'!$J:$J,0))</f>
        <v>#N/A</v>
      </c>
      <c r="X1247" s="170">
        <f t="shared" ca="1" si="61"/>
        <v>0</v>
      </c>
      <c r="AB1247" s="314" t="str">
        <f t="shared" si="63"/>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2"/>
        <v/>
      </c>
      <c r="T1248" s="155" t="str">
        <f ca="1">IF(B1248="","",IF(ISERROR(MATCH($J1248,SorP!$B$1:$B$6226,0)),"",INDIRECT("'SorP'!$A$"&amp;MATCH($S1248&amp;$J1248,SorP!C:C,0))))</f>
        <v/>
      </c>
      <c r="U1248" s="168"/>
      <c r="V1248" s="169" t="e">
        <f>IF(C1248="",NA(),MATCH($B1248&amp;$C1248,'Smelter Look-up'!$J:$J,0))</f>
        <v>#N/A</v>
      </c>
      <c r="X1248" s="170">
        <f t="shared" ca="1" si="61"/>
        <v>0</v>
      </c>
      <c r="AB1248" s="314" t="str">
        <f t="shared" si="63"/>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2"/>
        <v/>
      </c>
      <c r="T1249" s="155" t="str">
        <f ca="1">IF(B1249="","",IF(ISERROR(MATCH($J1249,SorP!$B$1:$B$6226,0)),"",INDIRECT("'SorP'!$A$"&amp;MATCH($S1249&amp;$J1249,SorP!C:C,0))))</f>
        <v/>
      </c>
      <c r="U1249" s="168"/>
      <c r="V1249" s="169" t="e">
        <f>IF(C1249="",NA(),MATCH($B1249&amp;$C1249,'Smelter Look-up'!$J:$J,0))</f>
        <v>#N/A</v>
      </c>
      <c r="X1249" s="170">
        <f t="shared" ca="1" si="61"/>
        <v>0</v>
      </c>
      <c r="AB1249" s="314" t="str">
        <f t="shared" si="63"/>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2"/>
        <v/>
      </c>
      <c r="T1250" s="155" t="str">
        <f ca="1">IF(B1250="","",IF(ISERROR(MATCH($J1250,SorP!$B$1:$B$6226,0)),"",INDIRECT("'SorP'!$A$"&amp;MATCH($S1250&amp;$J1250,SorP!C:C,0))))</f>
        <v/>
      </c>
      <c r="U1250" s="168"/>
      <c r="V1250" s="169" t="e">
        <f>IF(C1250="",NA(),MATCH($B1250&amp;$C1250,'Smelter Look-up'!$J:$J,0))</f>
        <v>#N/A</v>
      </c>
      <c r="X1250" s="170">
        <f t="shared" ca="1" si="61"/>
        <v>0</v>
      </c>
      <c r="AB1250" s="314" t="str">
        <f t="shared" si="63"/>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2"/>
        <v/>
      </c>
      <c r="T1251" s="155" t="str">
        <f ca="1">IF(B1251="","",IF(ISERROR(MATCH($J1251,SorP!$B$1:$B$6226,0)),"",INDIRECT("'SorP'!$A$"&amp;MATCH($S1251&amp;$J1251,SorP!C:C,0))))</f>
        <v/>
      </c>
      <c r="U1251" s="168"/>
      <c r="V1251" s="169" t="e">
        <f>IF(C1251="",NA(),MATCH($B1251&amp;$C1251,'Smelter Look-up'!$J:$J,0))</f>
        <v>#N/A</v>
      </c>
      <c r="X1251" s="170">
        <f t="shared" ca="1" si="61"/>
        <v>0</v>
      </c>
      <c r="AB1251" s="314" t="str">
        <f t="shared" si="63"/>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2"/>
        <v/>
      </c>
      <c r="T1252" s="155" t="str">
        <f ca="1">IF(B1252="","",IF(ISERROR(MATCH($J1252,SorP!$B$1:$B$6226,0)),"",INDIRECT("'SorP'!$A$"&amp;MATCH($S1252&amp;$J1252,SorP!C:C,0))))</f>
        <v/>
      </c>
      <c r="U1252" s="168"/>
      <c r="V1252" s="169" t="e">
        <f>IF(C1252="",NA(),MATCH($B1252&amp;$C1252,'Smelter Look-up'!$J:$J,0))</f>
        <v>#N/A</v>
      </c>
      <c r="X1252" s="170">
        <f t="shared" ca="1" si="61"/>
        <v>0</v>
      </c>
      <c r="AB1252" s="314" t="str">
        <f t="shared" si="63"/>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2"/>
        <v/>
      </c>
      <c r="T1253" s="155" t="str">
        <f ca="1">IF(B1253="","",IF(ISERROR(MATCH($J1253,SorP!$B$1:$B$6226,0)),"",INDIRECT("'SorP'!$A$"&amp;MATCH($S1253&amp;$J1253,SorP!C:C,0))))</f>
        <v/>
      </c>
      <c r="U1253" s="168"/>
      <c r="V1253" s="169" t="e">
        <f>IF(C1253="",NA(),MATCH($B1253&amp;$C1253,'Smelter Look-up'!$J:$J,0))</f>
        <v>#N/A</v>
      </c>
      <c r="X1253" s="170">
        <f t="shared" ca="1" si="61"/>
        <v>0</v>
      </c>
      <c r="AB1253" s="314" t="str">
        <f t="shared" si="63"/>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2"/>
        <v/>
      </c>
      <c r="T1254" s="155" t="str">
        <f ca="1">IF(B1254="","",IF(ISERROR(MATCH($J1254,SorP!$B$1:$B$6226,0)),"",INDIRECT("'SorP'!$A$"&amp;MATCH($S1254&amp;$J1254,SorP!C:C,0))))</f>
        <v/>
      </c>
      <c r="U1254" s="168"/>
      <c r="V1254" s="169" t="e">
        <f>IF(C1254="",NA(),MATCH($B1254&amp;$C1254,'Smelter Look-up'!$J:$J,0))</f>
        <v>#N/A</v>
      </c>
      <c r="X1254" s="170">
        <f t="shared" ca="1" si="61"/>
        <v>0</v>
      </c>
      <c r="AB1254" s="314" t="str">
        <f t="shared" si="63"/>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2"/>
        <v/>
      </c>
      <c r="T1255" s="155" t="str">
        <f ca="1">IF(B1255="","",IF(ISERROR(MATCH($J1255,SorP!$B$1:$B$6226,0)),"",INDIRECT("'SorP'!$A$"&amp;MATCH($S1255&amp;$J1255,SorP!C:C,0))))</f>
        <v/>
      </c>
      <c r="U1255" s="168"/>
      <c r="V1255" s="169" t="e">
        <f>IF(C1255="",NA(),MATCH($B1255&amp;$C1255,'Smelter Look-up'!$J:$J,0))</f>
        <v>#N/A</v>
      </c>
      <c r="X1255" s="170">
        <f t="shared" ca="1" si="61"/>
        <v>0</v>
      </c>
      <c r="AB1255" s="314" t="str">
        <f t="shared" si="63"/>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2"/>
        <v/>
      </c>
      <c r="T1256" s="155" t="str">
        <f ca="1">IF(B1256="","",IF(ISERROR(MATCH($J1256,SorP!$B$1:$B$6226,0)),"",INDIRECT("'SorP'!$A$"&amp;MATCH($S1256&amp;$J1256,SorP!C:C,0))))</f>
        <v/>
      </c>
      <c r="U1256" s="168"/>
      <c r="V1256" s="169" t="e">
        <f>IF(C1256="",NA(),MATCH($B1256&amp;$C1256,'Smelter Look-up'!$J:$J,0))</f>
        <v>#N/A</v>
      </c>
      <c r="X1256" s="170">
        <f t="shared" ca="1" si="61"/>
        <v>0</v>
      </c>
      <c r="AB1256" s="314" t="str">
        <f t="shared" si="63"/>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2"/>
        <v/>
      </c>
      <c r="T1257" s="155" t="str">
        <f ca="1">IF(B1257="","",IF(ISERROR(MATCH($J1257,SorP!$B$1:$B$6226,0)),"",INDIRECT("'SorP'!$A$"&amp;MATCH($S1257&amp;$J1257,SorP!C:C,0))))</f>
        <v/>
      </c>
      <c r="U1257" s="168"/>
      <c r="V1257" s="169" t="e">
        <f>IF(C1257="",NA(),MATCH($B1257&amp;$C1257,'Smelter Look-up'!$J:$J,0))</f>
        <v>#N/A</v>
      </c>
      <c r="X1257" s="170">
        <f t="shared" ca="1" si="61"/>
        <v>0</v>
      </c>
      <c r="AB1257" s="314" t="str">
        <f t="shared" si="63"/>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2"/>
        <v/>
      </c>
      <c r="T1258" s="155" t="str">
        <f ca="1">IF(B1258="","",IF(ISERROR(MATCH($J1258,SorP!$B$1:$B$6226,0)),"",INDIRECT("'SorP'!$A$"&amp;MATCH($S1258&amp;$J1258,SorP!C:C,0))))</f>
        <v/>
      </c>
      <c r="U1258" s="168"/>
      <c r="V1258" s="169" t="e">
        <f>IF(C1258="",NA(),MATCH($B1258&amp;$C1258,'Smelter Look-up'!$J:$J,0))</f>
        <v>#N/A</v>
      </c>
      <c r="X1258" s="170">
        <f t="shared" ca="1" si="61"/>
        <v>0</v>
      </c>
      <c r="AB1258" s="314" t="str">
        <f t="shared" si="63"/>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2"/>
        <v/>
      </c>
      <c r="T1259" s="155" t="str">
        <f ca="1">IF(B1259="","",IF(ISERROR(MATCH($J1259,SorP!$B$1:$B$6226,0)),"",INDIRECT("'SorP'!$A$"&amp;MATCH($S1259&amp;$J1259,SorP!C:C,0))))</f>
        <v/>
      </c>
      <c r="U1259" s="168"/>
      <c r="V1259" s="169" t="e">
        <f>IF(C1259="",NA(),MATCH($B1259&amp;$C1259,'Smelter Look-up'!$J:$J,0))</f>
        <v>#N/A</v>
      </c>
      <c r="X1259" s="170">
        <f t="shared" ca="1" si="61"/>
        <v>0</v>
      </c>
      <c r="AB1259" s="314" t="str">
        <f t="shared" si="63"/>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2"/>
        <v/>
      </c>
      <c r="T1260" s="155" t="str">
        <f ca="1">IF(B1260="","",IF(ISERROR(MATCH($J1260,SorP!$B$1:$B$6226,0)),"",INDIRECT("'SorP'!$A$"&amp;MATCH($S1260&amp;$J1260,SorP!C:C,0))))</f>
        <v/>
      </c>
      <c r="U1260" s="168"/>
      <c r="V1260" s="169" t="e">
        <f>IF(C1260="",NA(),MATCH($B1260&amp;$C1260,'Smelter Look-up'!$J:$J,0))</f>
        <v>#N/A</v>
      </c>
      <c r="X1260" s="170">
        <f t="shared" ca="1" si="61"/>
        <v>0</v>
      </c>
      <c r="AB1260" s="314" t="str">
        <f t="shared" si="63"/>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2"/>
        <v/>
      </c>
      <c r="T1261" s="155" t="str">
        <f ca="1">IF(B1261="","",IF(ISERROR(MATCH($J1261,SorP!$B$1:$B$6226,0)),"",INDIRECT("'SorP'!$A$"&amp;MATCH($S1261&amp;$J1261,SorP!C:C,0))))</f>
        <v/>
      </c>
      <c r="U1261" s="168"/>
      <c r="V1261" s="169" t="e">
        <f>IF(C1261="",NA(),MATCH($B1261&amp;$C1261,'Smelter Look-up'!$J:$J,0))</f>
        <v>#N/A</v>
      </c>
      <c r="X1261" s="170">
        <f t="shared" ca="1" si="61"/>
        <v>0</v>
      </c>
      <c r="AB1261" s="314" t="str">
        <f t="shared" si="63"/>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2"/>
        <v/>
      </c>
      <c r="T1262" s="155" t="str">
        <f ca="1">IF(B1262="","",IF(ISERROR(MATCH($J1262,SorP!$B$1:$B$6226,0)),"",INDIRECT("'SorP'!$A$"&amp;MATCH($S1262&amp;$J1262,SorP!C:C,0))))</f>
        <v/>
      </c>
      <c r="U1262" s="168"/>
      <c r="V1262" s="169" t="e">
        <f>IF(C1262="",NA(),MATCH($B1262&amp;$C1262,'Smelter Look-up'!$J:$J,0))</f>
        <v>#N/A</v>
      </c>
      <c r="X1262" s="170">
        <f t="shared" ca="1" si="61"/>
        <v>0</v>
      </c>
      <c r="AB1262" s="314" t="str">
        <f t="shared" si="63"/>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2"/>
        <v/>
      </c>
      <c r="T1263" s="155" t="str">
        <f ca="1">IF(B1263="","",IF(ISERROR(MATCH($J1263,SorP!$B$1:$B$6226,0)),"",INDIRECT("'SorP'!$A$"&amp;MATCH($S1263&amp;$J1263,SorP!C:C,0))))</f>
        <v/>
      </c>
      <c r="U1263" s="168"/>
      <c r="V1263" s="169" t="e">
        <f>IF(C1263="",NA(),MATCH($B1263&amp;$C1263,'Smelter Look-up'!$J:$J,0))</f>
        <v>#N/A</v>
      </c>
      <c r="X1263" s="170">
        <f t="shared" ca="1" si="61"/>
        <v>0</v>
      </c>
      <c r="AB1263" s="314" t="str">
        <f t="shared" si="63"/>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2"/>
        <v/>
      </c>
      <c r="T1264" s="155" t="str">
        <f ca="1">IF(B1264="","",IF(ISERROR(MATCH($J1264,SorP!$B$1:$B$6226,0)),"",INDIRECT("'SorP'!$A$"&amp;MATCH($S1264&amp;$J1264,SorP!C:C,0))))</f>
        <v/>
      </c>
      <c r="U1264" s="168"/>
      <c r="V1264" s="169" t="e">
        <f>IF(C1264="",NA(),MATCH($B1264&amp;$C1264,'Smelter Look-up'!$J:$J,0))</f>
        <v>#N/A</v>
      </c>
      <c r="X1264" s="170">
        <f t="shared" ca="1" si="61"/>
        <v>0</v>
      </c>
      <c r="AB1264" s="314" t="str">
        <f t="shared" si="63"/>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2"/>
        <v/>
      </c>
      <c r="T1265" s="155" t="str">
        <f ca="1">IF(B1265="","",IF(ISERROR(MATCH($J1265,SorP!$B$1:$B$6226,0)),"",INDIRECT("'SorP'!$A$"&amp;MATCH($S1265&amp;$J1265,SorP!C:C,0))))</f>
        <v/>
      </c>
      <c r="U1265" s="168"/>
      <c r="V1265" s="169" t="e">
        <f>IF(C1265="",NA(),MATCH($B1265&amp;$C1265,'Smelter Look-up'!$J:$J,0))</f>
        <v>#N/A</v>
      </c>
      <c r="X1265" s="170">
        <f t="shared" ca="1" si="61"/>
        <v>0</v>
      </c>
      <c r="AB1265" s="314" t="str">
        <f t="shared" si="63"/>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2"/>
        <v/>
      </c>
      <c r="T1266" s="155" t="str">
        <f ca="1">IF(B1266="","",IF(ISERROR(MATCH($J1266,SorP!$B$1:$B$6226,0)),"",INDIRECT("'SorP'!$A$"&amp;MATCH($S1266&amp;$J1266,SorP!C:C,0))))</f>
        <v/>
      </c>
      <c r="U1266" s="168"/>
      <c r="V1266" s="169" t="e">
        <f>IF(C1266="",NA(),MATCH($B1266&amp;$C1266,'Smelter Look-up'!$J:$J,0))</f>
        <v>#N/A</v>
      </c>
      <c r="X1266" s="170">
        <f t="shared" ca="1" si="61"/>
        <v>0</v>
      </c>
      <c r="AB1266" s="314" t="str">
        <f t="shared" si="63"/>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2"/>
        <v/>
      </c>
      <c r="T1267" s="155" t="str">
        <f ca="1">IF(B1267="","",IF(ISERROR(MATCH($J1267,SorP!$B$1:$B$6226,0)),"",INDIRECT("'SorP'!$A$"&amp;MATCH($S1267&amp;$J1267,SorP!C:C,0))))</f>
        <v/>
      </c>
      <c r="U1267" s="168"/>
      <c r="V1267" s="169" t="e">
        <f>IF(C1267="",NA(),MATCH($B1267&amp;$C1267,'Smelter Look-up'!$J:$J,0))</f>
        <v>#N/A</v>
      </c>
      <c r="X1267" s="170">
        <f t="shared" ca="1" si="61"/>
        <v>0</v>
      </c>
      <c r="AB1267" s="314" t="str">
        <f t="shared" si="63"/>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2"/>
        <v/>
      </c>
      <c r="T1268" s="155" t="str">
        <f ca="1">IF(B1268="","",IF(ISERROR(MATCH($J1268,SorP!$B$1:$B$6226,0)),"",INDIRECT("'SorP'!$A$"&amp;MATCH($S1268&amp;$J1268,SorP!C:C,0))))</f>
        <v/>
      </c>
      <c r="U1268" s="168"/>
      <c r="V1268" s="169" t="e">
        <f>IF(C1268="",NA(),MATCH($B1268&amp;$C1268,'Smelter Look-up'!$J:$J,0))</f>
        <v>#N/A</v>
      </c>
      <c r="X1268" s="170">
        <f t="shared" ca="1" si="61"/>
        <v>0</v>
      </c>
      <c r="AB1268" s="314" t="str">
        <f t="shared" si="63"/>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2"/>
        <v/>
      </c>
      <c r="T1269" s="155" t="str">
        <f ca="1">IF(B1269="","",IF(ISERROR(MATCH($J1269,SorP!$B$1:$B$6226,0)),"",INDIRECT("'SorP'!$A$"&amp;MATCH($S1269&amp;$J1269,SorP!C:C,0))))</f>
        <v/>
      </c>
      <c r="U1269" s="168"/>
      <c r="V1269" s="169" t="e">
        <f>IF(C1269="",NA(),MATCH($B1269&amp;$C1269,'Smelter Look-up'!$J:$J,0))</f>
        <v>#N/A</v>
      </c>
      <c r="X1269" s="170">
        <f t="shared" ca="1" si="61"/>
        <v>0</v>
      </c>
      <c r="AB1269" s="314" t="str">
        <f t="shared" si="63"/>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2"/>
        <v/>
      </c>
      <c r="T1270" s="155" t="str">
        <f ca="1">IF(B1270="","",IF(ISERROR(MATCH($J1270,SorP!$B$1:$B$6226,0)),"",INDIRECT("'SorP'!$A$"&amp;MATCH($S1270&amp;$J1270,SorP!C:C,0))))</f>
        <v/>
      </c>
      <c r="U1270" s="168"/>
      <c r="V1270" s="169" t="e">
        <f>IF(C1270="",NA(),MATCH($B1270&amp;$C1270,'Smelter Look-up'!$J:$J,0))</f>
        <v>#N/A</v>
      </c>
      <c r="X1270" s="170">
        <f t="shared" ca="1" si="61"/>
        <v>0</v>
      </c>
      <c r="AB1270" s="314" t="str">
        <f t="shared" si="63"/>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2"/>
        <v/>
      </c>
      <c r="T1271" s="155" t="str">
        <f ca="1">IF(B1271="","",IF(ISERROR(MATCH($J1271,SorP!$B$1:$B$6226,0)),"",INDIRECT("'SorP'!$A$"&amp;MATCH($S1271&amp;$J1271,SorP!C:C,0))))</f>
        <v/>
      </c>
      <c r="U1271" s="168"/>
      <c r="V1271" s="169" t="e">
        <f>IF(C1271="",NA(),MATCH($B1271&amp;$C1271,'Smelter Look-up'!$J:$J,0))</f>
        <v>#N/A</v>
      </c>
      <c r="X1271" s="170">
        <f t="shared" ca="1" si="61"/>
        <v>0</v>
      </c>
      <c r="AB1271" s="314" t="str">
        <f t="shared" si="63"/>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2"/>
        <v/>
      </c>
      <c r="T1272" s="155" t="str">
        <f ca="1">IF(B1272="","",IF(ISERROR(MATCH($J1272,SorP!$B$1:$B$6226,0)),"",INDIRECT("'SorP'!$A$"&amp;MATCH($S1272&amp;$J1272,SorP!C:C,0))))</f>
        <v/>
      </c>
      <c r="U1272" s="168"/>
      <c r="V1272" s="169" t="e">
        <f>IF(C1272="",NA(),MATCH($B1272&amp;$C1272,'Smelter Look-up'!$J:$J,0))</f>
        <v>#N/A</v>
      </c>
      <c r="X1272" s="170">
        <f t="shared" ca="1" si="61"/>
        <v>0</v>
      </c>
      <c r="AB1272" s="314" t="str">
        <f t="shared" si="63"/>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2"/>
        <v/>
      </c>
      <c r="T1273" s="155" t="str">
        <f ca="1">IF(B1273="","",IF(ISERROR(MATCH($J1273,SorP!$B$1:$B$6226,0)),"",INDIRECT("'SorP'!$A$"&amp;MATCH($S1273&amp;$J1273,SorP!C:C,0))))</f>
        <v/>
      </c>
      <c r="U1273" s="168"/>
      <c r="V1273" s="169" t="e">
        <f>IF(C1273="",NA(),MATCH($B1273&amp;$C1273,'Smelter Look-up'!$J:$J,0))</f>
        <v>#N/A</v>
      </c>
      <c r="X1273" s="170">
        <f t="shared" ca="1" si="61"/>
        <v>0</v>
      </c>
      <c r="AB1273" s="314" t="str">
        <f t="shared" si="63"/>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2"/>
        <v/>
      </c>
      <c r="T1274" s="155" t="str">
        <f ca="1">IF(B1274="","",IF(ISERROR(MATCH($J1274,SorP!$B$1:$B$6226,0)),"",INDIRECT("'SorP'!$A$"&amp;MATCH($S1274&amp;$J1274,SorP!C:C,0))))</f>
        <v/>
      </c>
      <c r="U1274" s="168"/>
      <c r="V1274" s="169" t="e">
        <f>IF(C1274="",NA(),MATCH($B1274&amp;$C1274,'Smelter Look-up'!$J:$J,0))</f>
        <v>#N/A</v>
      </c>
      <c r="X1274" s="170">
        <f t="shared" ca="1" si="61"/>
        <v>0</v>
      </c>
      <c r="AB1274" s="314" t="str">
        <f t="shared" si="63"/>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2"/>
        <v/>
      </c>
      <c r="T1275" s="155" t="str">
        <f ca="1">IF(B1275="","",IF(ISERROR(MATCH($J1275,SorP!$B$1:$B$6226,0)),"",INDIRECT("'SorP'!$A$"&amp;MATCH($S1275&amp;$J1275,SorP!C:C,0))))</f>
        <v/>
      </c>
      <c r="U1275" s="168"/>
      <c r="V1275" s="169" t="e">
        <f>IF(C1275="",NA(),MATCH($B1275&amp;$C1275,'Smelter Look-up'!$J:$J,0))</f>
        <v>#N/A</v>
      </c>
      <c r="X1275" s="170">
        <f t="shared" ca="1" si="61"/>
        <v>0</v>
      </c>
      <c r="AB1275" s="314" t="str">
        <f t="shared" si="63"/>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2"/>
        <v/>
      </c>
      <c r="T1276" s="155" t="str">
        <f ca="1">IF(B1276="","",IF(ISERROR(MATCH($J1276,SorP!$B$1:$B$6226,0)),"",INDIRECT("'SorP'!$A$"&amp;MATCH($S1276&amp;$J1276,SorP!C:C,0))))</f>
        <v/>
      </c>
      <c r="U1276" s="168"/>
      <c r="V1276" s="169" t="e">
        <f>IF(C1276="",NA(),MATCH($B1276&amp;$C1276,'Smelter Look-up'!$J:$J,0))</f>
        <v>#N/A</v>
      </c>
      <c r="X1276" s="170">
        <f t="shared" ca="1" si="61"/>
        <v>0</v>
      </c>
      <c r="AB1276" s="314" t="str">
        <f t="shared" si="63"/>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2"/>
        <v/>
      </c>
      <c r="T1277" s="155" t="str">
        <f ca="1">IF(B1277="","",IF(ISERROR(MATCH($J1277,SorP!$B$1:$B$6226,0)),"",INDIRECT("'SorP'!$A$"&amp;MATCH($S1277&amp;$J1277,SorP!C:C,0))))</f>
        <v/>
      </c>
      <c r="U1277" s="168"/>
      <c r="V1277" s="169" t="e">
        <f>IF(C1277="",NA(),MATCH($B1277&amp;$C1277,'Smelter Look-up'!$J:$J,0))</f>
        <v>#N/A</v>
      </c>
      <c r="X1277" s="170">
        <f t="shared" ca="1" si="61"/>
        <v>0</v>
      </c>
      <c r="AB1277" s="314" t="str">
        <f t="shared" si="63"/>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2"/>
        <v/>
      </c>
      <c r="T1278" s="155" t="str">
        <f ca="1">IF(B1278="","",IF(ISERROR(MATCH($J1278,SorP!$B$1:$B$6226,0)),"",INDIRECT("'SorP'!$A$"&amp;MATCH($S1278&amp;$J1278,SorP!C:C,0))))</f>
        <v/>
      </c>
      <c r="U1278" s="168"/>
      <c r="V1278" s="169" t="e">
        <f>IF(C1278="",NA(),MATCH($B1278&amp;$C1278,'Smelter Look-up'!$J:$J,0))</f>
        <v>#N/A</v>
      </c>
      <c r="X1278" s="170">
        <f t="shared" ca="1" si="61"/>
        <v>0</v>
      </c>
      <c r="AB1278" s="314" t="str">
        <f t="shared" si="63"/>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2"/>
        <v/>
      </c>
      <c r="T1279" s="155" t="str">
        <f ca="1">IF(B1279="","",IF(ISERROR(MATCH($J1279,SorP!$B$1:$B$6226,0)),"",INDIRECT("'SorP'!$A$"&amp;MATCH($S1279&amp;$J1279,SorP!C:C,0))))</f>
        <v/>
      </c>
      <c r="U1279" s="168"/>
      <c r="V1279" s="169" t="e">
        <f>IF(C1279="",NA(),MATCH($B1279&amp;$C1279,'Smelter Look-up'!$J:$J,0))</f>
        <v>#N/A</v>
      </c>
      <c r="X1279" s="170">
        <f t="shared" ref="X1279:X1342" ca="1" si="64">IF(AND(C1279="Smelter not listed",OR(LEN(D1279)=0,LEN(E1279)=0)),1,0)</f>
        <v>0</v>
      </c>
      <c r="AB1279" s="314" t="str">
        <f t="shared" si="63"/>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5">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4"/>
        <v>0</v>
      </c>
      <c r="AB1280" s="314" t="str">
        <f t="shared" si="63"/>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5"/>
        <v/>
      </c>
      <c r="T1281" s="155" t="str">
        <f ca="1">IF(B1281="","",IF(ISERROR(MATCH($J1281,SorP!$B$1:$B$6226,0)),"",INDIRECT("'SorP'!$A$"&amp;MATCH($S1281&amp;$J1281,SorP!C:C,0))))</f>
        <v/>
      </c>
      <c r="U1281" s="168"/>
      <c r="V1281" s="169" t="e">
        <f>IF(C1281="",NA(),MATCH($B1281&amp;$C1281,'Smelter Look-up'!$J:$J,0))</f>
        <v>#N/A</v>
      </c>
      <c r="X1281" s="170">
        <f t="shared" ca="1" si="64"/>
        <v>0</v>
      </c>
      <c r="AB1281" s="314" t="str">
        <f t="shared" si="63"/>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5"/>
        <v/>
      </c>
      <c r="T1282" s="155" t="str">
        <f ca="1">IF(B1282="","",IF(ISERROR(MATCH($J1282,SorP!$B$1:$B$6226,0)),"",INDIRECT("'SorP'!$A$"&amp;MATCH($S1282&amp;$J1282,SorP!C:C,0))))</f>
        <v/>
      </c>
      <c r="U1282" s="168"/>
      <c r="V1282" s="169" t="e">
        <f>IF(C1282="",NA(),MATCH($B1282&amp;$C1282,'Smelter Look-up'!$J:$J,0))</f>
        <v>#N/A</v>
      </c>
      <c r="X1282" s="170">
        <f t="shared" ca="1" si="64"/>
        <v>0</v>
      </c>
      <c r="AB1282" s="314" t="str">
        <f t="shared" si="63"/>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5"/>
        <v/>
      </c>
      <c r="T1283" s="155" t="str">
        <f ca="1">IF(B1283="","",IF(ISERROR(MATCH($J1283,SorP!$B$1:$B$6226,0)),"",INDIRECT("'SorP'!$A$"&amp;MATCH($S1283&amp;$J1283,SorP!C:C,0))))</f>
        <v/>
      </c>
      <c r="U1283" s="168"/>
      <c r="V1283" s="169" t="e">
        <f>IF(C1283="",NA(),MATCH($B1283&amp;$C1283,'Smelter Look-up'!$J:$J,0))</f>
        <v>#N/A</v>
      </c>
      <c r="X1283" s="170">
        <f t="shared" ca="1" si="64"/>
        <v>0</v>
      </c>
      <c r="AB1283" s="314" t="str">
        <f t="shared" si="63"/>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5"/>
        <v/>
      </c>
      <c r="T1284" s="155" t="str">
        <f ca="1">IF(B1284="","",IF(ISERROR(MATCH($J1284,SorP!$B$1:$B$6226,0)),"",INDIRECT("'SorP'!$A$"&amp;MATCH($S1284&amp;$J1284,SorP!C:C,0))))</f>
        <v/>
      </c>
      <c r="U1284" s="168"/>
      <c r="V1284" s="169" t="e">
        <f>IF(C1284="",NA(),MATCH($B1284&amp;$C1284,'Smelter Look-up'!$J:$J,0))</f>
        <v>#N/A</v>
      </c>
      <c r="X1284" s="170">
        <f t="shared" ca="1" si="64"/>
        <v>0</v>
      </c>
      <c r="AB1284" s="314" t="str">
        <f t="shared" si="63"/>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5"/>
        <v/>
      </c>
      <c r="T1285" s="155" t="str">
        <f ca="1">IF(B1285="","",IF(ISERROR(MATCH($J1285,SorP!$B$1:$B$6226,0)),"",INDIRECT("'SorP'!$A$"&amp;MATCH($S1285&amp;$J1285,SorP!C:C,0))))</f>
        <v/>
      </c>
      <c r="U1285" s="168"/>
      <c r="V1285" s="169" t="e">
        <f>IF(C1285="",NA(),MATCH($B1285&amp;$C1285,'Smelter Look-up'!$J:$J,0))</f>
        <v>#N/A</v>
      </c>
      <c r="X1285" s="170">
        <f t="shared" ca="1" si="64"/>
        <v>0</v>
      </c>
      <c r="AB1285" s="314" t="str">
        <f t="shared" si="63"/>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5"/>
        <v/>
      </c>
      <c r="T1286" s="155" t="str">
        <f ca="1">IF(B1286="","",IF(ISERROR(MATCH($J1286,SorP!$B$1:$B$6226,0)),"",INDIRECT("'SorP'!$A$"&amp;MATCH($S1286&amp;$J1286,SorP!C:C,0))))</f>
        <v/>
      </c>
      <c r="U1286" s="168"/>
      <c r="V1286" s="169" t="e">
        <f>IF(C1286="",NA(),MATCH($B1286&amp;$C1286,'Smelter Look-up'!$J:$J,0))</f>
        <v>#N/A</v>
      </c>
      <c r="X1286" s="170">
        <f t="shared" ca="1" si="64"/>
        <v>0</v>
      </c>
      <c r="AB1286" s="314" t="str">
        <f t="shared" ref="AB1286:AB1349" si="66">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5"/>
        <v/>
      </c>
      <c r="T1287" s="155" t="str">
        <f ca="1">IF(B1287="","",IF(ISERROR(MATCH($J1287,SorP!$B$1:$B$6226,0)),"",INDIRECT("'SorP'!$A$"&amp;MATCH($S1287&amp;$J1287,SorP!C:C,0))))</f>
        <v/>
      </c>
      <c r="U1287" s="168"/>
      <c r="V1287" s="169" t="e">
        <f>IF(C1287="",NA(),MATCH($B1287&amp;$C1287,'Smelter Look-up'!$J:$J,0))</f>
        <v>#N/A</v>
      </c>
      <c r="X1287" s="170">
        <f t="shared" ca="1" si="64"/>
        <v>0</v>
      </c>
      <c r="AB1287" s="314" t="str">
        <f t="shared" si="66"/>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5"/>
        <v/>
      </c>
      <c r="T1288" s="155" t="str">
        <f ca="1">IF(B1288="","",IF(ISERROR(MATCH($J1288,SorP!$B$1:$B$6226,0)),"",INDIRECT("'SorP'!$A$"&amp;MATCH($S1288&amp;$J1288,SorP!C:C,0))))</f>
        <v/>
      </c>
      <c r="U1288" s="168"/>
      <c r="V1288" s="169" t="e">
        <f>IF(C1288="",NA(),MATCH($B1288&amp;$C1288,'Smelter Look-up'!$J:$J,0))</f>
        <v>#N/A</v>
      </c>
      <c r="X1288" s="170">
        <f t="shared" ca="1" si="64"/>
        <v>0</v>
      </c>
      <c r="AB1288" s="314" t="str">
        <f t="shared" si="66"/>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5"/>
        <v/>
      </c>
      <c r="T1289" s="155" t="str">
        <f ca="1">IF(B1289="","",IF(ISERROR(MATCH($J1289,SorP!$B$1:$B$6226,0)),"",INDIRECT("'SorP'!$A$"&amp;MATCH($S1289&amp;$J1289,SorP!C:C,0))))</f>
        <v/>
      </c>
      <c r="U1289" s="168"/>
      <c r="V1289" s="169" t="e">
        <f>IF(C1289="",NA(),MATCH($B1289&amp;$C1289,'Smelter Look-up'!$J:$J,0))</f>
        <v>#N/A</v>
      </c>
      <c r="X1289" s="170">
        <f t="shared" ca="1" si="64"/>
        <v>0</v>
      </c>
      <c r="AB1289" s="314" t="str">
        <f t="shared" si="66"/>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5"/>
        <v/>
      </c>
      <c r="T1290" s="155" t="str">
        <f ca="1">IF(B1290="","",IF(ISERROR(MATCH($J1290,SorP!$B$1:$B$6226,0)),"",INDIRECT("'SorP'!$A$"&amp;MATCH($S1290&amp;$J1290,SorP!C:C,0))))</f>
        <v/>
      </c>
      <c r="U1290" s="168"/>
      <c r="V1290" s="169" t="e">
        <f>IF(C1290="",NA(),MATCH($B1290&amp;$C1290,'Smelter Look-up'!$J:$J,0))</f>
        <v>#N/A</v>
      </c>
      <c r="X1290" s="170">
        <f t="shared" ca="1" si="64"/>
        <v>0</v>
      </c>
      <c r="AB1290" s="314" t="str">
        <f t="shared" si="66"/>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5"/>
        <v/>
      </c>
      <c r="T1291" s="155" t="str">
        <f ca="1">IF(B1291="","",IF(ISERROR(MATCH($J1291,SorP!$B$1:$B$6226,0)),"",INDIRECT("'SorP'!$A$"&amp;MATCH($S1291&amp;$J1291,SorP!C:C,0))))</f>
        <v/>
      </c>
      <c r="U1291" s="168"/>
      <c r="V1291" s="169" t="e">
        <f>IF(C1291="",NA(),MATCH($B1291&amp;$C1291,'Smelter Look-up'!$J:$J,0))</f>
        <v>#N/A</v>
      </c>
      <c r="X1291" s="170">
        <f t="shared" ca="1" si="64"/>
        <v>0</v>
      </c>
      <c r="AB1291" s="314" t="str">
        <f t="shared" si="66"/>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5"/>
        <v/>
      </c>
      <c r="T1292" s="155" t="str">
        <f ca="1">IF(B1292="","",IF(ISERROR(MATCH($J1292,SorP!$B$1:$B$6226,0)),"",INDIRECT("'SorP'!$A$"&amp;MATCH($S1292&amp;$J1292,SorP!C:C,0))))</f>
        <v/>
      </c>
      <c r="U1292" s="168"/>
      <c r="V1292" s="169" t="e">
        <f>IF(C1292="",NA(),MATCH($B1292&amp;$C1292,'Smelter Look-up'!$J:$J,0))</f>
        <v>#N/A</v>
      </c>
      <c r="X1292" s="170">
        <f t="shared" ca="1" si="64"/>
        <v>0</v>
      </c>
      <c r="AB1292" s="314" t="str">
        <f t="shared" si="66"/>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5"/>
        <v/>
      </c>
      <c r="T1293" s="155" t="str">
        <f ca="1">IF(B1293="","",IF(ISERROR(MATCH($J1293,SorP!$B$1:$B$6226,0)),"",INDIRECT("'SorP'!$A$"&amp;MATCH($S1293&amp;$J1293,SorP!C:C,0))))</f>
        <v/>
      </c>
      <c r="U1293" s="168"/>
      <c r="V1293" s="169" t="e">
        <f>IF(C1293="",NA(),MATCH($B1293&amp;$C1293,'Smelter Look-up'!$J:$J,0))</f>
        <v>#N/A</v>
      </c>
      <c r="X1293" s="170">
        <f t="shared" ca="1" si="64"/>
        <v>0</v>
      </c>
      <c r="AB1293" s="314" t="str">
        <f t="shared" si="66"/>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5"/>
        <v/>
      </c>
      <c r="T1294" s="155" t="str">
        <f ca="1">IF(B1294="","",IF(ISERROR(MATCH($J1294,SorP!$B$1:$B$6226,0)),"",INDIRECT("'SorP'!$A$"&amp;MATCH($S1294&amp;$J1294,SorP!C:C,0))))</f>
        <v/>
      </c>
      <c r="U1294" s="168"/>
      <c r="V1294" s="169" t="e">
        <f>IF(C1294="",NA(),MATCH($B1294&amp;$C1294,'Smelter Look-up'!$J:$J,0))</f>
        <v>#N/A</v>
      </c>
      <c r="X1294" s="170">
        <f t="shared" ca="1" si="64"/>
        <v>0</v>
      </c>
      <c r="AB1294" s="314" t="str">
        <f t="shared" si="66"/>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5"/>
        <v/>
      </c>
      <c r="T1295" s="155" t="str">
        <f ca="1">IF(B1295="","",IF(ISERROR(MATCH($J1295,SorP!$B$1:$B$6226,0)),"",INDIRECT("'SorP'!$A$"&amp;MATCH($S1295&amp;$J1295,SorP!C:C,0))))</f>
        <v/>
      </c>
      <c r="U1295" s="168"/>
      <c r="V1295" s="169" t="e">
        <f>IF(C1295="",NA(),MATCH($B1295&amp;$C1295,'Smelter Look-up'!$J:$J,0))</f>
        <v>#N/A</v>
      </c>
      <c r="X1295" s="170">
        <f t="shared" ca="1" si="64"/>
        <v>0</v>
      </c>
      <c r="AB1295" s="314" t="str">
        <f t="shared" si="66"/>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5"/>
        <v/>
      </c>
      <c r="T1296" s="155" t="str">
        <f ca="1">IF(B1296="","",IF(ISERROR(MATCH($J1296,SorP!$B$1:$B$6226,0)),"",INDIRECT("'SorP'!$A$"&amp;MATCH($S1296&amp;$J1296,SorP!C:C,0))))</f>
        <v/>
      </c>
      <c r="U1296" s="168"/>
      <c r="V1296" s="169" t="e">
        <f>IF(C1296="",NA(),MATCH($B1296&amp;$C1296,'Smelter Look-up'!$J:$J,0))</f>
        <v>#N/A</v>
      </c>
      <c r="X1296" s="170">
        <f t="shared" ca="1" si="64"/>
        <v>0</v>
      </c>
      <c r="AB1296" s="314" t="str">
        <f t="shared" si="66"/>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5"/>
        <v/>
      </c>
      <c r="T1297" s="155" t="str">
        <f ca="1">IF(B1297="","",IF(ISERROR(MATCH($J1297,SorP!$B$1:$B$6226,0)),"",INDIRECT("'SorP'!$A$"&amp;MATCH($S1297&amp;$J1297,SorP!C:C,0))))</f>
        <v/>
      </c>
      <c r="U1297" s="168"/>
      <c r="V1297" s="169" t="e">
        <f>IF(C1297="",NA(),MATCH($B1297&amp;$C1297,'Smelter Look-up'!$J:$J,0))</f>
        <v>#N/A</v>
      </c>
      <c r="X1297" s="170">
        <f t="shared" ca="1" si="64"/>
        <v>0</v>
      </c>
      <c r="AB1297" s="314" t="str">
        <f t="shared" si="66"/>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5"/>
        <v/>
      </c>
      <c r="T1298" s="155" t="str">
        <f ca="1">IF(B1298="","",IF(ISERROR(MATCH($J1298,SorP!$B$1:$B$6226,0)),"",INDIRECT("'SorP'!$A$"&amp;MATCH($S1298&amp;$J1298,SorP!C:C,0))))</f>
        <v/>
      </c>
      <c r="U1298" s="168"/>
      <c r="V1298" s="169" t="e">
        <f>IF(C1298="",NA(),MATCH($B1298&amp;$C1298,'Smelter Look-up'!$J:$J,0))</f>
        <v>#N/A</v>
      </c>
      <c r="X1298" s="170">
        <f t="shared" ca="1" si="64"/>
        <v>0</v>
      </c>
      <c r="AB1298" s="314" t="str">
        <f t="shared" si="66"/>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5"/>
        <v/>
      </c>
      <c r="T1299" s="155" t="str">
        <f ca="1">IF(B1299="","",IF(ISERROR(MATCH($J1299,SorP!$B$1:$B$6226,0)),"",INDIRECT("'SorP'!$A$"&amp;MATCH($S1299&amp;$J1299,SorP!C:C,0))))</f>
        <v/>
      </c>
      <c r="U1299" s="168"/>
      <c r="V1299" s="169" t="e">
        <f>IF(C1299="",NA(),MATCH($B1299&amp;$C1299,'Smelter Look-up'!$J:$J,0))</f>
        <v>#N/A</v>
      </c>
      <c r="X1299" s="170">
        <f t="shared" ca="1" si="64"/>
        <v>0</v>
      </c>
      <c r="AB1299" s="314" t="str">
        <f t="shared" si="66"/>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5"/>
        <v/>
      </c>
      <c r="T1300" s="155" t="str">
        <f ca="1">IF(B1300="","",IF(ISERROR(MATCH($J1300,SorP!$B$1:$B$6226,0)),"",INDIRECT("'SorP'!$A$"&amp;MATCH($S1300&amp;$J1300,SorP!C:C,0))))</f>
        <v/>
      </c>
      <c r="U1300" s="168"/>
      <c r="V1300" s="169" t="e">
        <f>IF(C1300="",NA(),MATCH($B1300&amp;$C1300,'Smelter Look-up'!$J:$J,0))</f>
        <v>#N/A</v>
      </c>
      <c r="X1300" s="170">
        <f t="shared" ca="1" si="64"/>
        <v>0</v>
      </c>
      <c r="AB1300" s="314" t="str">
        <f t="shared" si="66"/>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5"/>
        <v/>
      </c>
      <c r="T1301" s="155" t="str">
        <f ca="1">IF(B1301="","",IF(ISERROR(MATCH($J1301,SorP!$B$1:$B$6226,0)),"",INDIRECT("'SorP'!$A$"&amp;MATCH($S1301&amp;$J1301,SorP!C:C,0))))</f>
        <v/>
      </c>
      <c r="U1301" s="168"/>
      <c r="V1301" s="169" t="e">
        <f>IF(C1301="",NA(),MATCH($B1301&amp;$C1301,'Smelter Look-up'!$J:$J,0))</f>
        <v>#N/A</v>
      </c>
      <c r="X1301" s="170">
        <f t="shared" ca="1" si="64"/>
        <v>0</v>
      </c>
      <c r="AB1301" s="314" t="str">
        <f t="shared" si="66"/>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5"/>
        <v/>
      </c>
      <c r="T1302" s="155" t="str">
        <f ca="1">IF(B1302="","",IF(ISERROR(MATCH($J1302,SorP!$B$1:$B$6226,0)),"",INDIRECT("'SorP'!$A$"&amp;MATCH($S1302&amp;$J1302,SorP!C:C,0))))</f>
        <v/>
      </c>
      <c r="U1302" s="168"/>
      <c r="V1302" s="169" t="e">
        <f>IF(C1302="",NA(),MATCH($B1302&amp;$C1302,'Smelter Look-up'!$J:$J,0))</f>
        <v>#N/A</v>
      </c>
      <c r="X1302" s="170">
        <f t="shared" ca="1" si="64"/>
        <v>0</v>
      </c>
      <c r="AB1302" s="314" t="str">
        <f t="shared" si="66"/>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5"/>
        <v/>
      </c>
      <c r="T1303" s="155" t="str">
        <f ca="1">IF(B1303="","",IF(ISERROR(MATCH($J1303,SorP!$B$1:$B$6226,0)),"",INDIRECT("'SorP'!$A$"&amp;MATCH($S1303&amp;$J1303,SorP!C:C,0))))</f>
        <v/>
      </c>
      <c r="U1303" s="168"/>
      <c r="V1303" s="169" t="e">
        <f>IF(C1303="",NA(),MATCH($B1303&amp;$C1303,'Smelter Look-up'!$J:$J,0))</f>
        <v>#N/A</v>
      </c>
      <c r="X1303" s="170">
        <f t="shared" ca="1" si="64"/>
        <v>0</v>
      </c>
      <c r="AB1303" s="314" t="str">
        <f t="shared" si="66"/>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5"/>
        <v/>
      </c>
      <c r="T1304" s="155" t="str">
        <f ca="1">IF(B1304="","",IF(ISERROR(MATCH($J1304,SorP!$B$1:$B$6226,0)),"",INDIRECT("'SorP'!$A$"&amp;MATCH($S1304&amp;$J1304,SorP!C:C,0))))</f>
        <v/>
      </c>
      <c r="U1304" s="168"/>
      <c r="V1304" s="169" t="e">
        <f>IF(C1304="",NA(),MATCH($B1304&amp;$C1304,'Smelter Look-up'!$J:$J,0))</f>
        <v>#N/A</v>
      </c>
      <c r="X1304" s="170">
        <f t="shared" ca="1" si="64"/>
        <v>0</v>
      </c>
      <c r="AB1304" s="314" t="str">
        <f t="shared" si="66"/>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5"/>
        <v/>
      </c>
      <c r="T1305" s="155" t="str">
        <f ca="1">IF(B1305="","",IF(ISERROR(MATCH($J1305,SorP!$B$1:$B$6226,0)),"",INDIRECT("'SorP'!$A$"&amp;MATCH($S1305&amp;$J1305,SorP!C:C,0))))</f>
        <v/>
      </c>
      <c r="U1305" s="168"/>
      <c r="V1305" s="169" t="e">
        <f>IF(C1305="",NA(),MATCH($B1305&amp;$C1305,'Smelter Look-up'!$J:$J,0))</f>
        <v>#N/A</v>
      </c>
      <c r="X1305" s="170">
        <f t="shared" ca="1" si="64"/>
        <v>0</v>
      </c>
      <c r="AB1305" s="314" t="str">
        <f t="shared" si="66"/>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5"/>
        <v/>
      </c>
      <c r="T1306" s="155" t="str">
        <f ca="1">IF(B1306="","",IF(ISERROR(MATCH($J1306,SorP!$B$1:$B$6226,0)),"",INDIRECT("'SorP'!$A$"&amp;MATCH($S1306&amp;$J1306,SorP!C:C,0))))</f>
        <v/>
      </c>
      <c r="U1306" s="168"/>
      <c r="V1306" s="169" t="e">
        <f>IF(C1306="",NA(),MATCH($B1306&amp;$C1306,'Smelter Look-up'!$J:$J,0))</f>
        <v>#N/A</v>
      </c>
      <c r="X1306" s="170">
        <f t="shared" ca="1" si="64"/>
        <v>0</v>
      </c>
      <c r="AB1306" s="314" t="str">
        <f t="shared" si="66"/>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5"/>
        <v/>
      </c>
      <c r="T1307" s="155" t="str">
        <f ca="1">IF(B1307="","",IF(ISERROR(MATCH($J1307,SorP!$B$1:$B$6226,0)),"",INDIRECT("'SorP'!$A$"&amp;MATCH($S1307&amp;$J1307,SorP!C:C,0))))</f>
        <v/>
      </c>
      <c r="U1307" s="168"/>
      <c r="V1307" s="169" t="e">
        <f>IF(C1307="",NA(),MATCH($B1307&amp;$C1307,'Smelter Look-up'!$J:$J,0))</f>
        <v>#N/A</v>
      </c>
      <c r="X1307" s="170">
        <f t="shared" ca="1" si="64"/>
        <v>0</v>
      </c>
      <c r="AB1307" s="314" t="str">
        <f t="shared" si="66"/>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5"/>
        <v/>
      </c>
      <c r="T1308" s="155" t="str">
        <f ca="1">IF(B1308="","",IF(ISERROR(MATCH($J1308,SorP!$B$1:$B$6226,0)),"",INDIRECT("'SorP'!$A$"&amp;MATCH($S1308&amp;$J1308,SorP!C:C,0))))</f>
        <v/>
      </c>
      <c r="U1308" s="168"/>
      <c r="V1308" s="169" t="e">
        <f>IF(C1308="",NA(),MATCH($B1308&amp;$C1308,'Smelter Look-up'!$J:$J,0))</f>
        <v>#N/A</v>
      </c>
      <c r="X1308" s="170">
        <f t="shared" ca="1" si="64"/>
        <v>0</v>
      </c>
      <c r="AB1308" s="314" t="str">
        <f t="shared" si="66"/>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5"/>
        <v/>
      </c>
      <c r="T1309" s="155" t="str">
        <f ca="1">IF(B1309="","",IF(ISERROR(MATCH($J1309,SorP!$B$1:$B$6226,0)),"",INDIRECT("'SorP'!$A$"&amp;MATCH($S1309&amp;$J1309,SorP!C:C,0))))</f>
        <v/>
      </c>
      <c r="U1309" s="168"/>
      <c r="V1309" s="169" t="e">
        <f>IF(C1309="",NA(),MATCH($B1309&amp;$C1309,'Smelter Look-up'!$J:$J,0))</f>
        <v>#N/A</v>
      </c>
      <c r="X1309" s="170">
        <f t="shared" ca="1" si="64"/>
        <v>0</v>
      </c>
      <c r="AB1309" s="314" t="str">
        <f t="shared" si="66"/>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5"/>
        <v/>
      </c>
      <c r="T1310" s="155" t="str">
        <f ca="1">IF(B1310="","",IF(ISERROR(MATCH($J1310,SorP!$B$1:$B$6226,0)),"",INDIRECT("'SorP'!$A$"&amp;MATCH($S1310&amp;$J1310,SorP!C:C,0))))</f>
        <v/>
      </c>
      <c r="U1310" s="168"/>
      <c r="V1310" s="169" t="e">
        <f>IF(C1310="",NA(),MATCH($B1310&amp;$C1310,'Smelter Look-up'!$J:$J,0))</f>
        <v>#N/A</v>
      </c>
      <c r="X1310" s="170">
        <f t="shared" ca="1" si="64"/>
        <v>0</v>
      </c>
      <c r="AB1310" s="314" t="str">
        <f t="shared" si="66"/>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5"/>
        <v/>
      </c>
      <c r="T1311" s="155" t="str">
        <f ca="1">IF(B1311="","",IF(ISERROR(MATCH($J1311,SorP!$B$1:$B$6226,0)),"",INDIRECT("'SorP'!$A$"&amp;MATCH($S1311&amp;$J1311,SorP!C:C,0))))</f>
        <v/>
      </c>
      <c r="U1311" s="168"/>
      <c r="V1311" s="169" t="e">
        <f>IF(C1311="",NA(),MATCH($B1311&amp;$C1311,'Smelter Look-up'!$J:$J,0))</f>
        <v>#N/A</v>
      </c>
      <c r="X1311" s="170">
        <f t="shared" ca="1" si="64"/>
        <v>0</v>
      </c>
      <c r="AB1311" s="314" t="str">
        <f t="shared" si="66"/>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5"/>
        <v/>
      </c>
      <c r="T1312" s="155" t="str">
        <f ca="1">IF(B1312="","",IF(ISERROR(MATCH($J1312,SorP!$B$1:$B$6226,0)),"",INDIRECT("'SorP'!$A$"&amp;MATCH($S1312&amp;$J1312,SorP!C:C,0))))</f>
        <v/>
      </c>
      <c r="U1312" s="168"/>
      <c r="V1312" s="169" t="e">
        <f>IF(C1312="",NA(),MATCH($B1312&amp;$C1312,'Smelter Look-up'!$J:$J,0))</f>
        <v>#N/A</v>
      </c>
      <c r="X1312" s="170">
        <f t="shared" ca="1" si="64"/>
        <v>0</v>
      </c>
      <c r="AB1312" s="314" t="str">
        <f t="shared" si="66"/>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5"/>
        <v/>
      </c>
      <c r="T1313" s="155" t="str">
        <f ca="1">IF(B1313="","",IF(ISERROR(MATCH($J1313,SorP!$B$1:$B$6226,0)),"",INDIRECT("'SorP'!$A$"&amp;MATCH($S1313&amp;$J1313,SorP!C:C,0))))</f>
        <v/>
      </c>
      <c r="U1313" s="168"/>
      <c r="V1313" s="169" t="e">
        <f>IF(C1313="",NA(),MATCH($B1313&amp;$C1313,'Smelter Look-up'!$J:$J,0))</f>
        <v>#N/A</v>
      </c>
      <c r="X1313" s="170">
        <f t="shared" ca="1" si="64"/>
        <v>0</v>
      </c>
      <c r="AB1313" s="314" t="str">
        <f t="shared" si="66"/>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5"/>
        <v/>
      </c>
      <c r="T1314" s="155" t="str">
        <f ca="1">IF(B1314="","",IF(ISERROR(MATCH($J1314,SorP!$B$1:$B$6226,0)),"",INDIRECT("'SorP'!$A$"&amp;MATCH($S1314&amp;$J1314,SorP!C:C,0))))</f>
        <v/>
      </c>
      <c r="U1314" s="168"/>
      <c r="V1314" s="169" t="e">
        <f>IF(C1314="",NA(),MATCH($B1314&amp;$C1314,'Smelter Look-up'!$J:$J,0))</f>
        <v>#N/A</v>
      </c>
      <c r="X1314" s="170">
        <f t="shared" ca="1" si="64"/>
        <v>0</v>
      </c>
      <c r="AB1314" s="314" t="str">
        <f t="shared" si="66"/>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5"/>
        <v/>
      </c>
      <c r="T1315" s="155" t="str">
        <f ca="1">IF(B1315="","",IF(ISERROR(MATCH($J1315,SorP!$B$1:$B$6226,0)),"",INDIRECT("'SorP'!$A$"&amp;MATCH($S1315&amp;$J1315,SorP!C:C,0))))</f>
        <v/>
      </c>
      <c r="U1315" s="168"/>
      <c r="V1315" s="169" t="e">
        <f>IF(C1315="",NA(),MATCH($B1315&amp;$C1315,'Smelter Look-up'!$J:$J,0))</f>
        <v>#N/A</v>
      </c>
      <c r="X1315" s="170">
        <f t="shared" ca="1" si="64"/>
        <v>0</v>
      </c>
      <c r="AB1315" s="314" t="str">
        <f t="shared" si="66"/>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5"/>
        <v/>
      </c>
      <c r="T1316" s="155" t="str">
        <f ca="1">IF(B1316="","",IF(ISERROR(MATCH($J1316,SorP!$B$1:$B$6226,0)),"",INDIRECT("'SorP'!$A$"&amp;MATCH($S1316&amp;$J1316,SorP!C:C,0))))</f>
        <v/>
      </c>
      <c r="U1316" s="168"/>
      <c r="V1316" s="169" t="e">
        <f>IF(C1316="",NA(),MATCH($B1316&amp;$C1316,'Smelter Look-up'!$J:$J,0))</f>
        <v>#N/A</v>
      </c>
      <c r="X1316" s="170">
        <f t="shared" ca="1" si="64"/>
        <v>0</v>
      </c>
      <c r="AB1316" s="314" t="str">
        <f t="shared" si="66"/>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5"/>
        <v/>
      </c>
      <c r="T1317" s="155" t="str">
        <f ca="1">IF(B1317="","",IF(ISERROR(MATCH($J1317,SorP!$B$1:$B$6226,0)),"",INDIRECT("'SorP'!$A$"&amp;MATCH($S1317&amp;$J1317,SorP!C:C,0))))</f>
        <v/>
      </c>
      <c r="U1317" s="168"/>
      <c r="V1317" s="169" t="e">
        <f>IF(C1317="",NA(),MATCH($B1317&amp;$C1317,'Smelter Look-up'!$J:$J,0))</f>
        <v>#N/A</v>
      </c>
      <c r="X1317" s="170">
        <f t="shared" ca="1" si="64"/>
        <v>0</v>
      </c>
      <c r="AB1317" s="314" t="str">
        <f t="shared" si="66"/>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5"/>
        <v/>
      </c>
      <c r="T1318" s="155" t="str">
        <f ca="1">IF(B1318="","",IF(ISERROR(MATCH($J1318,SorP!$B$1:$B$6226,0)),"",INDIRECT("'SorP'!$A$"&amp;MATCH($S1318&amp;$J1318,SorP!C:C,0))))</f>
        <v/>
      </c>
      <c r="U1318" s="168"/>
      <c r="V1318" s="169" t="e">
        <f>IF(C1318="",NA(),MATCH($B1318&amp;$C1318,'Smelter Look-up'!$J:$J,0))</f>
        <v>#N/A</v>
      </c>
      <c r="X1318" s="170">
        <f t="shared" ca="1" si="64"/>
        <v>0</v>
      </c>
      <c r="AB1318" s="314" t="str">
        <f t="shared" si="66"/>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5"/>
        <v/>
      </c>
      <c r="T1319" s="155" t="str">
        <f ca="1">IF(B1319="","",IF(ISERROR(MATCH($J1319,SorP!$B$1:$B$6226,0)),"",INDIRECT("'SorP'!$A$"&amp;MATCH($S1319&amp;$J1319,SorP!C:C,0))))</f>
        <v/>
      </c>
      <c r="U1319" s="168"/>
      <c r="V1319" s="169" t="e">
        <f>IF(C1319="",NA(),MATCH($B1319&amp;$C1319,'Smelter Look-up'!$J:$J,0))</f>
        <v>#N/A</v>
      </c>
      <c r="X1319" s="170">
        <f t="shared" ca="1" si="64"/>
        <v>0</v>
      </c>
      <c r="AB1319" s="314" t="str">
        <f t="shared" si="66"/>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5"/>
        <v/>
      </c>
      <c r="T1320" s="155" t="str">
        <f ca="1">IF(B1320="","",IF(ISERROR(MATCH($J1320,SorP!$B$1:$B$6226,0)),"",INDIRECT("'SorP'!$A$"&amp;MATCH($S1320&amp;$J1320,SorP!C:C,0))))</f>
        <v/>
      </c>
      <c r="U1320" s="168"/>
      <c r="V1320" s="169" t="e">
        <f>IF(C1320="",NA(),MATCH($B1320&amp;$C1320,'Smelter Look-up'!$J:$J,0))</f>
        <v>#N/A</v>
      </c>
      <c r="X1320" s="170">
        <f t="shared" ca="1" si="64"/>
        <v>0</v>
      </c>
      <c r="AB1320" s="314" t="str">
        <f t="shared" si="66"/>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5"/>
        <v/>
      </c>
      <c r="T1321" s="155" t="str">
        <f ca="1">IF(B1321="","",IF(ISERROR(MATCH($J1321,SorP!$B$1:$B$6226,0)),"",INDIRECT("'SorP'!$A$"&amp;MATCH($S1321&amp;$J1321,SorP!C:C,0))))</f>
        <v/>
      </c>
      <c r="U1321" s="168"/>
      <c r="V1321" s="169" t="e">
        <f>IF(C1321="",NA(),MATCH($B1321&amp;$C1321,'Smelter Look-up'!$J:$J,0))</f>
        <v>#N/A</v>
      </c>
      <c r="X1321" s="170">
        <f t="shared" ca="1" si="64"/>
        <v>0</v>
      </c>
      <c r="AB1321" s="314" t="str">
        <f t="shared" si="66"/>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5"/>
        <v/>
      </c>
      <c r="T1322" s="155" t="str">
        <f ca="1">IF(B1322="","",IF(ISERROR(MATCH($J1322,SorP!$B$1:$B$6226,0)),"",INDIRECT("'SorP'!$A$"&amp;MATCH($S1322&amp;$J1322,SorP!C:C,0))))</f>
        <v/>
      </c>
      <c r="U1322" s="168"/>
      <c r="V1322" s="169" t="e">
        <f>IF(C1322="",NA(),MATCH($B1322&amp;$C1322,'Smelter Look-up'!$J:$J,0))</f>
        <v>#N/A</v>
      </c>
      <c r="X1322" s="170">
        <f t="shared" ca="1" si="64"/>
        <v>0</v>
      </c>
      <c r="AB1322" s="314" t="str">
        <f t="shared" si="66"/>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5"/>
        <v/>
      </c>
      <c r="T1323" s="155" t="str">
        <f ca="1">IF(B1323="","",IF(ISERROR(MATCH($J1323,SorP!$B$1:$B$6226,0)),"",INDIRECT("'SorP'!$A$"&amp;MATCH($S1323&amp;$J1323,SorP!C:C,0))))</f>
        <v/>
      </c>
      <c r="U1323" s="168"/>
      <c r="V1323" s="169" t="e">
        <f>IF(C1323="",NA(),MATCH($B1323&amp;$C1323,'Smelter Look-up'!$J:$J,0))</f>
        <v>#N/A</v>
      </c>
      <c r="X1323" s="170">
        <f t="shared" ca="1" si="64"/>
        <v>0</v>
      </c>
      <c r="AB1323" s="314" t="str">
        <f t="shared" si="66"/>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5"/>
        <v/>
      </c>
      <c r="T1324" s="155" t="str">
        <f ca="1">IF(B1324="","",IF(ISERROR(MATCH($J1324,SorP!$B$1:$B$6226,0)),"",INDIRECT("'SorP'!$A$"&amp;MATCH($S1324&amp;$J1324,SorP!C:C,0))))</f>
        <v/>
      </c>
      <c r="U1324" s="168"/>
      <c r="V1324" s="169" t="e">
        <f>IF(C1324="",NA(),MATCH($B1324&amp;$C1324,'Smelter Look-up'!$J:$J,0))</f>
        <v>#N/A</v>
      </c>
      <c r="X1324" s="170">
        <f t="shared" ca="1" si="64"/>
        <v>0</v>
      </c>
      <c r="AB1324" s="314" t="str">
        <f t="shared" si="66"/>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5"/>
        <v/>
      </c>
      <c r="T1325" s="155" t="str">
        <f ca="1">IF(B1325="","",IF(ISERROR(MATCH($J1325,SorP!$B$1:$B$6226,0)),"",INDIRECT("'SorP'!$A$"&amp;MATCH($S1325&amp;$J1325,SorP!C:C,0))))</f>
        <v/>
      </c>
      <c r="U1325" s="168"/>
      <c r="V1325" s="169" t="e">
        <f>IF(C1325="",NA(),MATCH($B1325&amp;$C1325,'Smelter Look-up'!$J:$J,0))</f>
        <v>#N/A</v>
      </c>
      <c r="X1325" s="170">
        <f t="shared" ca="1" si="64"/>
        <v>0</v>
      </c>
      <c r="AB1325" s="314" t="str">
        <f t="shared" si="66"/>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5"/>
        <v/>
      </c>
      <c r="T1326" s="155" t="str">
        <f ca="1">IF(B1326="","",IF(ISERROR(MATCH($J1326,SorP!$B$1:$B$6226,0)),"",INDIRECT("'SorP'!$A$"&amp;MATCH($S1326&amp;$J1326,SorP!C:C,0))))</f>
        <v/>
      </c>
      <c r="U1326" s="168"/>
      <c r="V1326" s="169" t="e">
        <f>IF(C1326="",NA(),MATCH($B1326&amp;$C1326,'Smelter Look-up'!$J:$J,0))</f>
        <v>#N/A</v>
      </c>
      <c r="X1326" s="170">
        <f t="shared" ca="1" si="64"/>
        <v>0</v>
      </c>
      <c r="AB1326" s="314" t="str">
        <f t="shared" si="66"/>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5"/>
        <v/>
      </c>
      <c r="T1327" s="155" t="str">
        <f ca="1">IF(B1327="","",IF(ISERROR(MATCH($J1327,SorP!$B$1:$B$6226,0)),"",INDIRECT("'SorP'!$A$"&amp;MATCH($S1327&amp;$J1327,SorP!C:C,0))))</f>
        <v/>
      </c>
      <c r="U1327" s="168"/>
      <c r="V1327" s="169" t="e">
        <f>IF(C1327="",NA(),MATCH($B1327&amp;$C1327,'Smelter Look-up'!$J:$J,0))</f>
        <v>#N/A</v>
      </c>
      <c r="X1327" s="170">
        <f t="shared" ca="1" si="64"/>
        <v>0</v>
      </c>
      <c r="AB1327" s="314" t="str">
        <f t="shared" si="66"/>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5"/>
        <v/>
      </c>
      <c r="T1328" s="155" t="str">
        <f ca="1">IF(B1328="","",IF(ISERROR(MATCH($J1328,SorP!$B$1:$B$6226,0)),"",INDIRECT("'SorP'!$A$"&amp;MATCH($S1328&amp;$J1328,SorP!C:C,0))))</f>
        <v/>
      </c>
      <c r="U1328" s="168"/>
      <c r="V1328" s="169" t="e">
        <f>IF(C1328="",NA(),MATCH($B1328&amp;$C1328,'Smelter Look-up'!$J:$J,0))</f>
        <v>#N/A</v>
      </c>
      <c r="X1328" s="170">
        <f t="shared" ca="1" si="64"/>
        <v>0</v>
      </c>
      <c r="AB1328" s="314" t="str">
        <f t="shared" si="66"/>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5"/>
        <v/>
      </c>
      <c r="T1329" s="155" t="str">
        <f ca="1">IF(B1329="","",IF(ISERROR(MATCH($J1329,SorP!$B$1:$B$6226,0)),"",INDIRECT("'SorP'!$A$"&amp;MATCH($S1329&amp;$J1329,SorP!C:C,0))))</f>
        <v/>
      </c>
      <c r="U1329" s="168"/>
      <c r="V1329" s="169" t="e">
        <f>IF(C1329="",NA(),MATCH($B1329&amp;$C1329,'Smelter Look-up'!$J:$J,0))</f>
        <v>#N/A</v>
      </c>
      <c r="X1329" s="170">
        <f t="shared" ca="1" si="64"/>
        <v>0</v>
      </c>
      <c r="AB1329" s="314" t="str">
        <f t="shared" si="66"/>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5"/>
        <v/>
      </c>
      <c r="T1330" s="155" t="str">
        <f ca="1">IF(B1330="","",IF(ISERROR(MATCH($J1330,SorP!$B$1:$B$6226,0)),"",INDIRECT("'SorP'!$A$"&amp;MATCH($S1330&amp;$J1330,SorP!C:C,0))))</f>
        <v/>
      </c>
      <c r="U1330" s="168"/>
      <c r="V1330" s="169" t="e">
        <f>IF(C1330="",NA(),MATCH($B1330&amp;$C1330,'Smelter Look-up'!$J:$J,0))</f>
        <v>#N/A</v>
      </c>
      <c r="X1330" s="170">
        <f t="shared" ca="1" si="64"/>
        <v>0</v>
      </c>
      <c r="AB1330" s="314" t="str">
        <f t="shared" si="66"/>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5"/>
        <v/>
      </c>
      <c r="T1331" s="155" t="str">
        <f ca="1">IF(B1331="","",IF(ISERROR(MATCH($J1331,SorP!$B$1:$B$6226,0)),"",INDIRECT("'SorP'!$A$"&amp;MATCH($S1331&amp;$J1331,SorP!C:C,0))))</f>
        <v/>
      </c>
      <c r="U1331" s="168"/>
      <c r="V1331" s="169" t="e">
        <f>IF(C1331="",NA(),MATCH($B1331&amp;$C1331,'Smelter Look-up'!$J:$J,0))</f>
        <v>#N/A</v>
      </c>
      <c r="X1331" s="170">
        <f t="shared" ca="1" si="64"/>
        <v>0</v>
      </c>
      <c r="AB1331" s="314" t="str">
        <f t="shared" si="66"/>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5"/>
        <v/>
      </c>
      <c r="T1332" s="155" t="str">
        <f ca="1">IF(B1332="","",IF(ISERROR(MATCH($J1332,SorP!$B$1:$B$6226,0)),"",INDIRECT("'SorP'!$A$"&amp;MATCH($S1332&amp;$J1332,SorP!C:C,0))))</f>
        <v/>
      </c>
      <c r="U1332" s="168"/>
      <c r="V1332" s="169" t="e">
        <f>IF(C1332="",NA(),MATCH($B1332&amp;$C1332,'Smelter Look-up'!$J:$J,0))</f>
        <v>#N/A</v>
      </c>
      <c r="X1332" s="170">
        <f t="shared" ca="1" si="64"/>
        <v>0</v>
      </c>
      <c r="AB1332" s="314" t="str">
        <f t="shared" si="66"/>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5"/>
        <v/>
      </c>
      <c r="T1333" s="155" t="str">
        <f ca="1">IF(B1333="","",IF(ISERROR(MATCH($J1333,SorP!$B$1:$B$6226,0)),"",INDIRECT("'SorP'!$A$"&amp;MATCH($S1333&amp;$J1333,SorP!C:C,0))))</f>
        <v/>
      </c>
      <c r="U1333" s="168"/>
      <c r="V1333" s="169" t="e">
        <f>IF(C1333="",NA(),MATCH($B1333&amp;$C1333,'Smelter Look-up'!$J:$J,0))</f>
        <v>#N/A</v>
      </c>
      <c r="X1333" s="170">
        <f t="shared" ca="1" si="64"/>
        <v>0</v>
      </c>
      <c r="AB1333" s="314" t="str">
        <f t="shared" si="66"/>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5"/>
        <v/>
      </c>
      <c r="T1334" s="155" t="str">
        <f ca="1">IF(B1334="","",IF(ISERROR(MATCH($J1334,SorP!$B$1:$B$6226,0)),"",INDIRECT("'SorP'!$A$"&amp;MATCH($S1334&amp;$J1334,SorP!C:C,0))))</f>
        <v/>
      </c>
      <c r="U1334" s="168"/>
      <c r="V1334" s="169" t="e">
        <f>IF(C1334="",NA(),MATCH($B1334&amp;$C1334,'Smelter Look-up'!$J:$J,0))</f>
        <v>#N/A</v>
      </c>
      <c r="X1334" s="170">
        <f t="shared" ca="1" si="64"/>
        <v>0</v>
      </c>
      <c r="AB1334" s="314" t="str">
        <f t="shared" si="66"/>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5"/>
        <v/>
      </c>
      <c r="T1335" s="155" t="str">
        <f ca="1">IF(B1335="","",IF(ISERROR(MATCH($J1335,SorP!$B$1:$B$6226,0)),"",INDIRECT("'SorP'!$A$"&amp;MATCH($S1335&amp;$J1335,SorP!C:C,0))))</f>
        <v/>
      </c>
      <c r="U1335" s="168"/>
      <c r="V1335" s="169" t="e">
        <f>IF(C1335="",NA(),MATCH($B1335&amp;$C1335,'Smelter Look-up'!$J:$J,0))</f>
        <v>#N/A</v>
      </c>
      <c r="X1335" s="170">
        <f t="shared" ca="1" si="64"/>
        <v>0</v>
      </c>
      <c r="AB1335" s="314" t="str">
        <f t="shared" si="66"/>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5"/>
        <v/>
      </c>
      <c r="T1336" s="155" t="str">
        <f ca="1">IF(B1336="","",IF(ISERROR(MATCH($J1336,SorP!$B$1:$B$6226,0)),"",INDIRECT("'SorP'!$A$"&amp;MATCH($S1336&amp;$J1336,SorP!C:C,0))))</f>
        <v/>
      </c>
      <c r="U1336" s="168"/>
      <c r="V1336" s="169" t="e">
        <f>IF(C1336="",NA(),MATCH($B1336&amp;$C1336,'Smelter Look-up'!$J:$J,0))</f>
        <v>#N/A</v>
      </c>
      <c r="X1336" s="170">
        <f t="shared" ca="1" si="64"/>
        <v>0</v>
      </c>
      <c r="AB1336" s="314" t="str">
        <f t="shared" si="66"/>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5"/>
        <v/>
      </c>
      <c r="T1337" s="155" t="str">
        <f ca="1">IF(B1337="","",IF(ISERROR(MATCH($J1337,SorP!$B$1:$B$6226,0)),"",INDIRECT("'SorP'!$A$"&amp;MATCH($S1337&amp;$J1337,SorP!C:C,0))))</f>
        <v/>
      </c>
      <c r="U1337" s="168"/>
      <c r="V1337" s="169" t="e">
        <f>IF(C1337="",NA(),MATCH($B1337&amp;$C1337,'Smelter Look-up'!$J:$J,0))</f>
        <v>#N/A</v>
      </c>
      <c r="X1337" s="170">
        <f t="shared" ca="1" si="64"/>
        <v>0</v>
      </c>
      <c r="AB1337" s="314" t="str">
        <f t="shared" si="66"/>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5"/>
        <v/>
      </c>
      <c r="T1338" s="155" t="str">
        <f ca="1">IF(B1338="","",IF(ISERROR(MATCH($J1338,SorP!$B$1:$B$6226,0)),"",INDIRECT("'SorP'!$A$"&amp;MATCH($S1338&amp;$J1338,SorP!C:C,0))))</f>
        <v/>
      </c>
      <c r="U1338" s="168"/>
      <c r="V1338" s="169" t="e">
        <f>IF(C1338="",NA(),MATCH($B1338&amp;$C1338,'Smelter Look-up'!$J:$J,0))</f>
        <v>#N/A</v>
      </c>
      <c r="X1338" s="170">
        <f t="shared" ca="1" si="64"/>
        <v>0</v>
      </c>
      <c r="AB1338" s="314" t="str">
        <f t="shared" si="66"/>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5"/>
        <v/>
      </c>
      <c r="T1339" s="155" t="str">
        <f ca="1">IF(B1339="","",IF(ISERROR(MATCH($J1339,SorP!$B$1:$B$6226,0)),"",INDIRECT("'SorP'!$A$"&amp;MATCH($S1339&amp;$J1339,SorP!C:C,0))))</f>
        <v/>
      </c>
      <c r="U1339" s="168"/>
      <c r="V1339" s="169" t="e">
        <f>IF(C1339="",NA(),MATCH($B1339&amp;$C1339,'Smelter Look-up'!$J:$J,0))</f>
        <v>#N/A</v>
      </c>
      <c r="X1339" s="170">
        <f t="shared" ca="1" si="64"/>
        <v>0</v>
      </c>
      <c r="AB1339" s="314" t="str">
        <f t="shared" si="66"/>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5"/>
        <v/>
      </c>
      <c r="T1340" s="155" t="str">
        <f ca="1">IF(B1340="","",IF(ISERROR(MATCH($J1340,SorP!$B$1:$B$6226,0)),"",INDIRECT("'SorP'!$A$"&amp;MATCH($S1340&amp;$J1340,SorP!C:C,0))))</f>
        <v/>
      </c>
      <c r="U1340" s="168"/>
      <c r="V1340" s="169" t="e">
        <f>IF(C1340="",NA(),MATCH($B1340&amp;$C1340,'Smelter Look-up'!$J:$J,0))</f>
        <v>#N/A</v>
      </c>
      <c r="X1340" s="170">
        <f t="shared" ca="1" si="64"/>
        <v>0</v>
      </c>
      <c r="AB1340" s="314" t="str">
        <f t="shared" si="66"/>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5"/>
        <v/>
      </c>
      <c r="T1341" s="155" t="str">
        <f ca="1">IF(B1341="","",IF(ISERROR(MATCH($J1341,SorP!$B$1:$B$6226,0)),"",INDIRECT("'SorP'!$A$"&amp;MATCH($S1341&amp;$J1341,SorP!C:C,0))))</f>
        <v/>
      </c>
      <c r="U1341" s="168"/>
      <c r="V1341" s="169" t="e">
        <f>IF(C1341="",NA(),MATCH($B1341&amp;$C1341,'Smelter Look-up'!$J:$J,0))</f>
        <v>#N/A</v>
      </c>
      <c r="X1341" s="170">
        <f t="shared" ca="1" si="64"/>
        <v>0</v>
      </c>
      <c r="AB1341" s="314" t="str">
        <f t="shared" si="66"/>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5"/>
        <v/>
      </c>
      <c r="T1342" s="155" t="str">
        <f ca="1">IF(B1342="","",IF(ISERROR(MATCH($J1342,SorP!$B$1:$B$6226,0)),"",INDIRECT("'SorP'!$A$"&amp;MATCH($S1342&amp;$J1342,SorP!C:C,0))))</f>
        <v/>
      </c>
      <c r="U1342" s="168"/>
      <c r="V1342" s="169" t="e">
        <f>IF(C1342="",NA(),MATCH($B1342&amp;$C1342,'Smelter Look-up'!$J:$J,0))</f>
        <v>#N/A</v>
      </c>
      <c r="X1342" s="170">
        <f t="shared" ca="1" si="64"/>
        <v>0</v>
      </c>
      <c r="AB1342" s="314" t="str">
        <f t="shared" si="66"/>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5"/>
        <v/>
      </c>
      <c r="T1343" s="155" t="str">
        <f ca="1">IF(B1343="","",IF(ISERROR(MATCH($J1343,SorP!$B$1:$B$6226,0)),"",INDIRECT("'SorP'!$A$"&amp;MATCH($S1343&amp;$J1343,SorP!C:C,0))))</f>
        <v/>
      </c>
      <c r="U1343" s="168"/>
      <c r="V1343" s="169" t="e">
        <f>IF(C1343="",NA(),MATCH($B1343&amp;$C1343,'Smelter Look-up'!$J:$J,0))</f>
        <v>#N/A</v>
      </c>
      <c r="X1343" s="170">
        <f t="shared" ref="X1343:X1406" ca="1" si="67">IF(AND(C1343="Smelter not listed",OR(LEN(D1343)=0,LEN(E1343)=0)),1,0)</f>
        <v>0</v>
      </c>
      <c r="AB1343" s="314" t="str">
        <f t="shared" si="66"/>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8">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7"/>
        <v>0</v>
      </c>
      <c r="AB1344" s="314" t="str">
        <f t="shared" si="66"/>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8"/>
        <v/>
      </c>
      <c r="T1345" s="155" t="str">
        <f ca="1">IF(B1345="","",IF(ISERROR(MATCH($J1345,SorP!$B$1:$B$6226,0)),"",INDIRECT("'SorP'!$A$"&amp;MATCH($S1345&amp;$J1345,SorP!C:C,0))))</f>
        <v/>
      </c>
      <c r="U1345" s="168"/>
      <c r="V1345" s="169" t="e">
        <f>IF(C1345="",NA(),MATCH($B1345&amp;$C1345,'Smelter Look-up'!$J:$J,0))</f>
        <v>#N/A</v>
      </c>
      <c r="X1345" s="170">
        <f t="shared" ca="1" si="67"/>
        <v>0</v>
      </c>
      <c r="AB1345" s="314" t="str">
        <f t="shared" si="66"/>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8"/>
        <v/>
      </c>
      <c r="T1346" s="155" t="str">
        <f ca="1">IF(B1346="","",IF(ISERROR(MATCH($J1346,SorP!$B$1:$B$6226,0)),"",INDIRECT("'SorP'!$A$"&amp;MATCH($S1346&amp;$J1346,SorP!C:C,0))))</f>
        <v/>
      </c>
      <c r="U1346" s="168"/>
      <c r="V1346" s="169" t="e">
        <f>IF(C1346="",NA(),MATCH($B1346&amp;$C1346,'Smelter Look-up'!$J:$J,0))</f>
        <v>#N/A</v>
      </c>
      <c r="X1346" s="170">
        <f t="shared" ca="1" si="67"/>
        <v>0</v>
      </c>
      <c r="AB1346" s="314" t="str">
        <f t="shared" si="66"/>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8"/>
        <v/>
      </c>
      <c r="T1347" s="155" t="str">
        <f ca="1">IF(B1347="","",IF(ISERROR(MATCH($J1347,SorP!$B$1:$B$6226,0)),"",INDIRECT("'SorP'!$A$"&amp;MATCH($S1347&amp;$J1347,SorP!C:C,0))))</f>
        <v/>
      </c>
      <c r="U1347" s="168"/>
      <c r="V1347" s="169" t="e">
        <f>IF(C1347="",NA(),MATCH($B1347&amp;$C1347,'Smelter Look-up'!$J:$J,0))</f>
        <v>#N/A</v>
      </c>
      <c r="X1347" s="170">
        <f t="shared" ca="1" si="67"/>
        <v>0</v>
      </c>
      <c r="AB1347" s="314" t="str">
        <f t="shared" si="66"/>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8"/>
        <v/>
      </c>
      <c r="T1348" s="155" t="str">
        <f ca="1">IF(B1348="","",IF(ISERROR(MATCH($J1348,SorP!$B$1:$B$6226,0)),"",INDIRECT("'SorP'!$A$"&amp;MATCH($S1348&amp;$J1348,SorP!C:C,0))))</f>
        <v/>
      </c>
      <c r="U1348" s="168"/>
      <c r="V1348" s="169" t="e">
        <f>IF(C1348="",NA(),MATCH($B1348&amp;$C1348,'Smelter Look-up'!$J:$J,0))</f>
        <v>#N/A</v>
      </c>
      <c r="X1348" s="170">
        <f t="shared" ca="1" si="67"/>
        <v>0</v>
      </c>
      <c r="AB1348" s="314" t="str">
        <f t="shared" si="66"/>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8"/>
        <v/>
      </c>
      <c r="T1349" s="155" t="str">
        <f ca="1">IF(B1349="","",IF(ISERROR(MATCH($J1349,SorP!$B$1:$B$6226,0)),"",INDIRECT("'SorP'!$A$"&amp;MATCH($S1349&amp;$J1349,SorP!C:C,0))))</f>
        <v/>
      </c>
      <c r="U1349" s="168"/>
      <c r="V1349" s="169" t="e">
        <f>IF(C1349="",NA(),MATCH($B1349&amp;$C1349,'Smelter Look-up'!$J:$J,0))</f>
        <v>#N/A</v>
      </c>
      <c r="X1349" s="170">
        <f t="shared" ca="1" si="67"/>
        <v>0</v>
      </c>
      <c r="AB1349" s="314" t="str">
        <f t="shared" si="66"/>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8"/>
        <v/>
      </c>
      <c r="T1350" s="155" t="str">
        <f ca="1">IF(B1350="","",IF(ISERROR(MATCH($J1350,SorP!$B$1:$B$6226,0)),"",INDIRECT("'SorP'!$A$"&amp;MATCH($S1350&amp;$J1350,SorP!C:C,0))))</f>
        <v/>
      </c>
      <c r="U1350" s="168"/>
      <c r="V1350" s="169" t="e">
        <f>IF(C1350="",NA(),MATCH($B1350&amp;$C1350,'Smelter Look-up'!$J:$J,0))</f>
        <v>#N/A</v>
      </c>
      <c r="X1350" s="170">
        <f t="shared" ca="1" si="67"/>
        <v>0</v>
      </c>
      <c r="AB1350" s="314" t="str">
        <f t="shared" ref="AB1350:AB1413" si="69">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8"/>
        <v/>
      </c>
      <c r="T1351" s="155" t="str">
        <f ca="1">IF(B1351="","",IF(ISERROR(MATCH($J1351,SorP!$B$1:$B$6226,0)),"",INDIRECT("'SorP'!$A$"&amp;MATCH($S1351&amp;$J1351,SorP!C:C,0))))</f>
        <v/>
      </c>
      <c r="U1351" s="168"/>
      <c r="V1351" s="169" t="e">
        <f>IF(C1351="",NA(),MATCH($B1351&amp;$C1351,'Smelter Look-up'!$J:$J,0))</f>
        <v>#N/A</v>
      </c>
      <c r="X1351" s="170">
        <f t="shared" ca="1" si="67"/>
        <v>0</v>
      </c>
      <c r="AB1351" s="314" t="str">
        <f t="shared" si="69"/>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8"/>
        <v/>
      </c>
      <c r="T1352" s="155" t="str">
        <f ca="1">IF(B1352="","",IF(ISERROR(MATCH($J1352,SorP!$B$1:$B$6226,0)),"",INDIRECT("'SorP'!$A$"&amp;MATCH($S1352&amp;$J1352,SorP!C:C,0))))</f>
        <v/>
      </c>
      <c r="U1352" s="168"/>
      <c r="V1352" s="169" t="e">
        <f>IF(C1352="",NA(),MATCH($B1352&amp;$C1352,'Smelter Look-up'!$J:$J,0))</f>
        <v>#N/A</v>
      </c>
      <c r="X1352" s="170">
        <f t="shared" ca="1" si="67"/>
        <v>0</v>
      </c>
      <c r="AB1352" s="314" t="str">
        <f t="shared" si="69"/>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8"/>
        <v/>
      </c>
      <c r="T1353" s="155" t="str">
        <f ca="1">IF(B1353="","",IF(ISERROR(MATCH($J1353,SorP!$B$1:$B$6226,0)),"",INDIRECT("'SorP'!$A$"&amp;MATCH($S1353&amp;$J1353,SorP!C:C,0))))</f>
        <v/>
      </c>
      <c r="U1353" s="168"/>
      <c r="V1353" s="169" t="e">
        <f>IF(C1353="",NA(),MATCH($B1353&amp;$C1353,'Smelter Look-up'!$J:$J,0))</f>
        <v>#N/A</v>
      </c>
      <c r="X1353" s="170">
        <f t="shared" ca="1" si="67"/>
        <v>0</v>
      </c>
      <c r="AB1353" s="314" t="str">
        <f t="shared" si="69"/>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8"/>
        <v/>
      </c>
      <c r="T1354" s="155" t="str">
        <f ca="1">IF(B1354="","",IF(ISERROR(MATCH($J1354,SorP!$B$1:$B$6226,0)),"",INDIRECT("'SorP'!$A$"&amp;MATCH($S1354&amp;$J1354,SorP!C:C,0))))</f>
        <v/>
      </c>
      <c r="U1354" s="168"/>
      <c r="V1354" s="169" t="e">
        <f>IF(C1354="",NA(),MATCH($B1354&amp;$C1354,'Smelter Look-up'!$J:$J,0))</f>
        <v>#N/A</v>
      </c>
      <c r="X1354" s="170">
        <f t="shared" ca="1" si="67"/>
        <v>0</v>
      </c>
      <c r="AB1354" s="314" t="str">
        <f t="shared" si="69"/>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8"/>
        <v/>
      </c>
      <c r="T1355" s="155" t="str">
        <f ca="1">IF(B1355="","",IF(ISERROR(MATCH($J1355,SorP!$B$1:$B$6226,0)),"",INDIRECT("'SorP'!$A$"&amp;MATCH($S1355&amp;$J1355,SorP!C:C,0))))</f>
        <v/>
      </c>
      <c r="U1355" s="168"/>
      <c r="V1355" s="169" t="e">
        <f>IF(C1355="",NA(),MATCH($B1355&amp;$C1355,'Smelter Look-up'!$J:$J,0))</f>
        <v>#N/A</v>
      </c>
      <c r="X1355" s="170">
        <f t="shared" ca="1" si="67"/>
        <v>0</v>
      </c>
      <c r="AB1355" s="314" t="str">
        <f t="shared" si="69"/>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8"/>
        <v/>
      </c>
      <c r="T1356" s="155" t="str">
        <f ca="1">IF(B1356="","",IF(ISERROR(MATCH($J1356,SorP!$B$1:$B$6226,0)),"",INDIRECT("'SorP'!$A$"&amp;MATCH($S1356&amp;$J1356,SorP!C:C,0))))</f>
        <v/>
      </c>
      <c r="U1356" s="168"/>
      <c r="V1356" s="169" t="e">
        <f>IF(C1356="",NA(),MATCH($B1356&amp;$C1356,'Smelter Look-up'!$J:$J,0))</f>
        <v>#N/A</v>
      </c>
      <c r="X1356" s="170">
        <f t="shared" ca="1" si="67"/>
        <v>0</v>
      </c>
      <c r="AB1356" s="314" t="str">
        <f t="shared" si="69"/>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8"/>
        <v/>
      </c>
      <c r="T1357" s="155" t="str">
        <f ca="1">IF(B1357="","",IF(ISERROR(MATCH($J1357,SorP!$B$1:$B$6226,0)),"",INDIRECT("'SorP'!$A$"&amp;MATCH($S1357&amp;$J1357,SorP!C:C,0))))</f>
        <v/>
      </c>
      <c r="U1357" s="168"/>
      <c r="V1357" s="169" t="e">
        <f>IF(C1357="",NA(),MATCH($B1357&amp;$C1357,'Smelter Look-up'!$J:$J,0))</f>
        <v>#N/A</v>
      </c>
      <c r="X1357" s="170">
        <f t="shared" ca="1" si="67"/>
        <v>0</v>
      </c>
      <c r="AB1357" s="314" t="str">
        <f t="shared" si="69"/>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8"/>
        <v/>
      </c>
      <c r="T1358" s="155" t="str">
        <f ca="1">IF(B1358="","",IF(ISERROR(MATCH($J1358,SorP!$B$1:$B$6226,0)),"",INDIRECT("'SorP'!$A$"&amp;MATCH($S1358&amp;$J1358,SorP!C:C,0))))</f>
        <v/>
      </c>
      <c r="U1358" s="168"/>
      <c r="V1358" s="169" t="e">
        <f>IF(C1358="",NA(),MATCH($B1358&amp;$C1358,'Smelter Look-up'!$J:$J,0))</f>
        <v>#N/A</v>
      </c>
      <c r="X1358" s="170">
        <f t="shared" ca="1" si="67"/>
        <v>0</v>
      </c>
      <c r="AB1358" s="314" t="str">
        <f t="shared" si="69"/>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8"/>
        <v/>
      </c>
      <c r="T1359" s="155" t="str">
        <f ca="1">IF(B1359="","",IF(ISERROR(MATCH($J1359,SorP!$B$1:$B$6226,0)),"",INDIRECT("'SorP'!$A$"&amp;MATCH($S1359&amp;$J1359,SorP!C:C,0))))</f>
        <v/>
      </c>
      <c r="U1359" s="168"/>
      <c r="V1359" s="169" t="e">
        <f>IF(C1359="",NA(),MATCH($B1359&amp;$C1359,'Smelter Look-up'!$J:$J,0))</f>
        <v>#N/A</v>
      </c>
      <c r="X1359" s="170">
        <f t="shared" ca="1" si="67"/>
        <v>0</v>
      </c>
      <c r="AB1359" s="314" t="str">
        <f t="shared" si="69"/>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8"/>
        <v/>
      </c>
      <c r="T1360" s="155" t="str">
        <f ca="1">IF(B1360="","",IF(ISERROR(MATCH($J1360,SorP!$B$1:$B$6226,0)),"",INDIRECT("'SorP'!$A$"&amp;MATCH($S1360&amp;$J1360,SorP!C:C,0))))</f>
        <v/>
      </c>
      <c r="U1360" s="168"/>
      <c r="V1360" s="169" t="e">
        <f>IF(C1360="",NA(),MATCH($B1360&amp;$C1360,'Smelter Look-up'!$J:$J,0))</f>
        <v>#N/A</v>
      </c>
      <c r="X1360" s="170">
        <f t="shared" ca="1" si="67"/>
        <v>0</v>
      </c>
      <c r="AB1360" s="314" t="str">
        <f t="shared" si="69"/>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8"/>
        <v/>
      </c>
      <c r="T1361" s="155" t="str">
        <f ca="1">IF(B1361="","",IF(ISERROR(MATCH($J1361,SorP!$B$1:$B$6226,0)),"",INDIRECT("'SorP'!$A$"&amp;MATCH($S1361&amp;$J1361,SorP!C:C,0))))</f>
        <v/>
      </c>
      <c r="U1361" s="168"/>
      <c r="V1361" s="169" t="e">
        <f>IF(C1361="",NA(),MATCH($B1361&amp;$C1361,'Smelter Look-up'!$J:$J,0))</f>
        <v>#N/A</v>
      </c>
      <c r="X1361" s="170">
        <f t="shared" ca="1" si="67"/>
        <v>0</v>
      </c>
      <c r="AB1361" s="314" t="str">
        <f t="shared" si="69"/>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8"/>
        <v/>
      </c>
      <c r="T1362" s="155" t="str">
        <f ca="1">IF(B1362="","",IF(ISERROR(MATCH($J1362,SorP!$B$1:$B$6226,0)),"",INDIRECT("'SorP'!$A$"&amp;MATCH($S1362&amp;$J1362,SorP!C:C,0))))</f>
        <v/>
      </c>
      <c r="U1362" s="168"/>
      <c r="V1362" s="169" t="e">
        <f>IF(C1362="",NA(),MATCH($B1362&amp;$C1362,'Smelter Look-up'!$J:$J,0))</f>
        <v>#N/A</v>
      </c>
      <c r="X1362" s="170">
        <f t="shared" ca="1" si="67"/>
        <v>0</v>
      </c>
      <c r="AB1362" s="314" t="str">
        <f t="shared" si="69"/>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8"/>
        <v/>
      </c>
      <c r="T1363" s="155" t="str">
        <f ca="1">IF(B1363="","",IF(ISERROR(MATCH($J1363,SorP!$B$1:$B$6226,0)),"",INDIRECT("'SorP'!$A$"&amp;MATCH($S1363&amp;$J1363,SorP!C:C,0))))</f>
        <v/>
      </c>
      <c r="U1363" s="168"/>
      <c r="V1363" s="169" t="e">
        <f>IF(C1363="",NA(),MATCH($B1363&amp;$C1363,'Smelter Look-up'!$J:$J,0))</f>
        <v>#N/A</v>
      </c>
      <c r="X1363" s="170">
        <f t="shared" ca="1" si="67"/>
        <v>0</v>
      </c>
      <c r="AB1363" s="314" t="str">
        <f t="shared" si="69"/>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8"/>
        <v/>
      </c>
      <c r="T1364" s="155" t="str">
        <f ca="1">IF(B1364="","",IF(ISERROR(MATCH($J1364,SorP!$B$1:$B$6226,0)),"",INDIRECT("'SorP'!$A$"&amp;MATCH($S1364&amp;$J1364,SorP!C:C,0))))</f>
        <v/>
      </c>
      <c r="U1364" s="168"/>
      <c r="V1364" s="169" t="e">
        <f>IF(C1364="",NA(),MATCH($B1364&amp;$C1364,'Smelter Look-up'!$J:$J,0))</f>
        <v>#N/A</v>
      </c>
      <c r="X1364" s="170">
        <f t="shared" ca="1" si="67"/>
        <v>0</v>
      </c>
      <c r="AB1364" s="314" t="str">
        <f t="shared" si="69"/>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8"/>
        <v/>
      </c>
      <c r="T1365" s="155" t="str">
        <f ca="1">IF(B1365="","",IF(ISERROR(MATCH($J1365,SorP!$B$1:$B$6226,0)),"",INDIRECT("'SorP'!$A$"&amp;MATCH($S1365&amp;$J1365,SorP!C:C,0))))</f>
        <v/>
      </c>
      <c r="U1365" s="168"/>
      <c r="V1365" s="169" t="e">
        <f>IF(C1365="",NA(),MATCH($B1365&amp;$C1365,'Smelter Look-up'!$J:$J,0))</f>
        <v>#N/A</v>
      </c>
      <c r="X1365" s="170">
        <f t="shared" ca="1" si="67"/>
        <v>0</v>
      </c>
      <c r="AB1365" s="314" t="str">
        <f t="shared" si="69"/>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8"/>
        <v/>
      </c>
      <c r="T1366" s="155" t="str">
        <f ca="1">IF(B1366="","",IF(ISERROR(MATCH($J1366,SorP!$B$1:$B$6226,0)),"",INDIRECT("'SorP'!$A$"&amp;MATCH($S1366&amp;$J1366,SorP!C:C,0))))</f>
        <v/>
      </c>
      <c r="U1366" s="168"/>
      <c r="V1366" s="169" t="e">
        <f>IF(C1366="",NA(),MATCH($B1366&amp;$C1366,'Smelter Look-up'!$J:$J,0))</f>
        <v>#N/A</v>
      </c>
      <c r="X1366" s="170">
        <f t="shared" ca="1" si="67"/>
        <v>0</v>
      </c>
      <c r="AB1366" s="314" t="str">
        <f t="shared" si="69"/>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8"/>
        <v/>
      </c>
      <c r="T1367" s="155" t="str">
        <f ca="1">IF(B1367="","",IF(ISERROR(MATCH($J1367,SorP!$B$1:$B$6226,0)),"",INDIRECT("'SorP'!$A$"&amp;MATCH($S1367&amp;$J1367,SorP!C:C,0))))</f>
        <v/>
      </c>
      <c r="U1367" s="168"/>
      <c r="V1367" s="169" t="e">
        <f>IF(C1367="",NA(),MATCH($B1367&amp;$C1367,'Smelter Look-up'!$J:$J,0))</f>
        <v>#N/A</v>
      </c>
      <c r="X1367" s="170">
        <f t="shared" ca="1" si="67"/>
        <v>0</v>
      </c>
      <c r="AB1367" s="314" t="str">
        <f t="shared" si="69"/>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8"/>
        <v/>
      </c>
      <c r="T1368" s="155" t="str">
        <f ca="1">IF(B1368="","",IF(ISERROR(MATCH($J1368,SorP!$B$1:$B$6226,0)),"",INDIRECT("'SorP'!$A$"&amp;MATCH($S1368&amp;$J1368,SorP!C:C,0))))</f>
        <v/>
      </c>
      <c r="U1368" s="168"/>
      <c r="V1368" s="169" t="e">
        <f>IF(C1368="",NA(),MATCH($B1368&amp;$C1368,'Smelter Look-up'!$J:$J,0))</f>
        <v>#N/A</v>
      </c>
      <c r="X1368" s="170">
        <f t="shared" ca="1" si="67"/>
        <v>0</v>
      </c>
      <c r="AB1368" s="314" t="str">
        <f t="shared" si="69"/>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8"/>
        <v/>
      </c>
      <c r="T1369" s="155" t="str">
        <f ca="1">IF(B1369="","",IF(ISERROR(MATCH($J1369,SorP!$B$1:$B$6226,0)),"",INDIRECT("'SorP'!$A$"&amp;MATCH($S1369&amp;$J1369,SorP!C:C,0))))</f>
        <v/>
      </c>
      <c r="U1369" s="168"/>
      <c r="V1369" s="169" t="e">
        <f>IF(C1369="",NA(),MATCH($B1369&amp;$C1369,'Smelter Look-up'!$J:$J,0))</f>
        <v>#N/A</v>
      </c>
      <c r="X1369" s="170">
        <f t="shared" ca="1" si="67"/>
        <v>0</v>
      </c>
      <c r="AB1369" s="314" t="str">
        <f t="shared" si="69"/>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8"/>
        <v/>
      </c>
      <c r="T1370" s="155" t="str">
        <f ca="1">IF(B1370="","",IF(ISERROR(MATCH($J1370,SorP!$B$1:$B$6226,0)),"",INDIRECT("'SorP'!$A$"&amp;MATCH($S1370&amp;$J1370,SorP!C:C,0))))</f>
        <v/>
      </c>
      <c r="U1370" s="168"/>
      <c r="V1370" s="169" t="e">
        <f>IF(C1370="",NA(),MATCH($B1370&amp;$C1370,'Smelter Look-up'!$J:$J,0))</f>
        <v>#N/A</v>
      </c>
      <c r="X1370" s="170">
        <f t="shared" ca="1" si="67"/>
        <v>0</v>
      </c>
      <c r="AB1370" s="314" t="str">
        <f t="shared" si="69"/>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8"/>
        <v/>
      </c>
      <c r="T1371" s="155" t="str">
        <f ca="1">IF(B1371="","",IF(ISERROR(MATCH($J1371,SorP!$B$1:$B$6226,0)),"",INDIRECT("'SorP'!$A$"&amp;MATCH($S1371&amp;$J1371,SorP!C:C,0))))</f>
        <v/>
      </c>
      <c r="U1371" s="168"/>
      <c r="V1371" s="169" t="e">
        <f>IF(C1371="",NA(),MATCH($B1371&amp;$C1371,'Smelter Look-up'!$J:$J,0))</f>
        <v>#N/A</v>
      </c>
      <c r="X1371" s="170">
        <f t="shared" ca="1" si="67"/>
        <v>0</v>
      </c>
      <c r="AB1371" s="314" t="str">
        <f t="shared" si="69"/>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8"/>
        <v/>
      </c>
      <c r="T1372" s="155" t="str">
        <f ca="1">IF(B1372="","",IF(ISERROR(MATCH($J1372,SorP!$B$1:$B$6226,0)),"",INDIRECT("'SorP'!$A$"&amp;MATCH($S1372&amp;$J1372,SorP!C:C,0))))</f>
        <v/>
      </c>
      <c r="U1372" s="168"/>
      <c r="V1372" s="169" t="e">
        <f>IF(C1372="",NA(),MATCH($B1372&amp;$C1372,'Smelter Look-up'!$J:$J,0))</f>
        <v>#N/A</v>
      </c>
      <c r="X1372" s="170">
        <f t="shared" ca="1" si="67"/>
        <v>0</v>
      </c>
      <c r="AB1372" s="314" t="str">
        <f t="shared" si="69"/>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8"/>
        <v/>
      </c>
      <c r="T1373" s="155" t="str">
        <f ca="1">IF(B1373="","",IF(ISERROR(MATCH($J1373,SorP!$B$1:$B$6226,0)),"",INDIRECT("'SorP'!$A$"&amp;MATCH($S1373&amp;$J1373,SorP!C:C,0))))</f>
        <v/>
      </c>
      <c r="U1373" s="168"/>
      <c r="V1373" s="169" t="e">
        <f>IF(C1373="",NA(),MATCH($B1373&amp;$C1373,'Smelter Look-up'!$J:$J,0))</f>
        <v>#N/A</v>
      </c>
      <c r="X1373" s="170">
        <f t="shared" ca="1" si="67"/>
        <v>0</v>
      </c>
      <c r="AB1373" s="314" t="str">
        <f t="shared" si="69"/>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8"/>
        <v/>
      </c>
      <c r="T1374" s="155" t="str">
        <f ca="1">IF(B1374="","",IF(ISERROR(MATCH($J1374,SorP!$B$1:$B$6226,0)),"",INDIRECT("'SorP'!$A$"&amp;MATCH($S1374&amp;$J1374,SorP!C:C,0))))</f>
        <v/>
      </c>
      <c r="U1374" s="168"/>
      <c r="V1374" s="169" t="e">
        <f>IF(C1374="",NA(),MATCH($B1374&amp;$C1374,'Smelter Look-up'!$J:$J,0))</f>
        <v>#N/A</v>
      </c>
      <c r="X1374" s="170">
        <f t="shared" ca="1" si="67"/>
        <v>0</v>
      </c>
      <c r="AB1374" s="314" t="str">
        <f t="shared" si="69"/>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8"/>
        <v/>
      </c>
      <c r="T1375" s="155" t="str">
        <f ca="1">IF(B1375="","",IF(ISERROR(MATCH($J1375,SorP!$B$1:$B$6226,0)),"",INDIRECT("'SorP'!$A$"&amp;MATCH($S1375&amp;$J1375,SorP!C:C,0))))</f>
        <v/>
      </c>
      <c r="U1375" s="168"/>
      <c r="V1375" s="169" t="e">
        <f>IF(C1375="",NA(),MATCH($B1375&amp;$C1375,'Smelter Look-up'!$J:$J,0))</f>
        <v>#N/A</v>
      </c>
      <c r="X1375" s="170">
        <f t="shared" ca="1" si="67"/>
        <v>0</v>
      </c>
      <c r="AB1375" s="314" t="str">
        <f t="shared" si="69"/>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8"/>
        <v/>
      </c>
      <c r="T1376" s="155" t="str">
        <f ca="1">IF(B1376="","",IF(ISERROR(MATCH($J1376,SorP!$B$1:$B$6226,0)),"",INDIRECT("'SorP'!$A$"&amp;MATCH($S1376&amp;$J1376,SorP!C:C,0))))</f>
        <v/>
      </c>
      <c r="U1376" s="168"/>
      <c r="V1376" s="169" t="e">
        <f>IF(C1376="",NA(),MATCH($B1376&amp;$C1376,'Smelter Look-up'!$J:$J,0))</f>
        <v>#N/A</v>
      </c>
      <c r="X1376" s="170">
        <f t="shared" ca="1" si="67"/>
        <v>0</v>
      </c>
      <c r="AB1376" s="314" t="str">
        <f t="shared" si="69"/>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8"/>
        <v/>
      </c>
      <c r="T1377" s="155" t="str">
        <f ca="1">IF(B1377="","",IF(ISERROR(MATCH($J1377,SorP!$B$1:$B$6226,0)),"",INDIRECT("'SorP'!$A$"&amp;MATCH($S1377&amp;$J1377,SorP!C:C,0))))</f>
        <v/>
      </c>
      <c r="U1377" s="168"/>
      <c r="V1377" s="169" t="e">
        <f>IF(C1377="",NA(),MATCH($B1377&amp;$C1377,'Smelter Look-up'!$J:$J,0))</f>
        <v>#N/A</v>
      </c>
      <c r="X1377" s="170">
        <f t="shared" ca="1" si="67"/>
        <v>0</v>
      </c>
      <c r="AB1377" s="314" t="str">
        <f t="shared" si="69"/>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8"/>
        <v/>
      </c>
      <c r="T1378" s="155" t="str">
        <f ca="1">IF(B1378="","",IF(ISERROR(MATCH($J1378,SorP!$B$1:$B$6226,0)),"",INDIRECT("'SorP'!$A$"&amp;MATCH($S1378&amp;$J1378,SorP!C:C,0))))</f>
        <v/>
      </c>
      <c r="U1378" s="168"/>
      <c r="V1378" s="169" t="e">
        <f>IF(C1378="",NA(),MATCH($B1378&amp;$C1378,'Smelter Look-up'!$J:$J,0))</f>
        <v>#N/A</v>
      </c>
      <c r="X1378" s="170">
        <f t="shared" ca="1" si="67"/>
        <v>0</v>
      </c>
      <c r="AB1378" s="314" t="str">
        <f t="shared" si="69"/>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8"/>
        <v/>
      </c>
      <c r="T1379" s="155" t="str">
        <f ca="1">IF(B1379="","",IF(ISERROR(MATCH($J1379,SorP!$B$1:$B$6226,0)),"",INDIRECT("'SorP'!$A$"&amp;MATCH($S1379&amp;$J1379,SorP!C:C,0))))</f>
        <v/>
      </c>
      <c r="U1379" s="168"/>
      <c r="V1379" s="169" t="e">
        <f>IF(C1379="",NA(),MATCH($B1379&amp;$C1379,'Smelter Look-up'!$J:$J,0))</f>
        <v>#N/A</v>
      </c>
      <c r="X1379" s="170">
        <f t="shared" ca="1" si="67"/>
        <v>0</v>
      </c>
      <c r="AB1379" s="314" t="str">
        <f t="shared" si="69"/>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8"/>
        <v/>
      </c>
      <c r="T1380" s="155" t="str">
        <f ca="1">IF(B1380="","",IF(ISERROR(MATCH($J1380,SorP!$B$1:$B$6226,0)),"",INDIRECT("'SorP'!$A$"&amp;MATCH($S1380&amp;$J1380,SorP!C:C,0))))</f>
        <v/>
      </c>
      <c r="U1380" s="168"/>
      <c r="V1380" s="169" t="e">
        <f>IF(C1380="",NA(),MATCH($B1380&amp;$C1380,'Smelter Look-up'!$J:$J,0))</f>
        <v>#N/A</v>
      </c>
      <c r="X1380" s="170">
        <f t="shared" ca="1" si="67"/>
        <v>0</v>
      </c>
      <c r="AB1380" s="314" t="str">
        <f t="shared" si="69"/>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8"/>
        <v/>
      </c>
      <c r="T1381" s="155" t="str">
        <f ca="1">IF(B1381="","",IF(ISERROR(MATCH($J1381,SorP!$B$1:$B$6226,0)),"",INDIRECT("'SorP'!$A$"&amp;MATCH($S1381&amp;$J1381,SorP!C:C,0))))</f>
        <v/>
      </c>
      <c r="U1381" s="168"/>
      <c r="V1381" s="169" t="e">
        <f>IF(C1381="",NA(),MATCH($B1381&amp;$C1381,'Smelter Look-up'!$J:$J,0))</f>
        <v>#N/A</v>
      </c>
      <c r="X1381" s="170">
        <f t="shared" ca="1" si="67"/>
        <v>0</v>
      </c>
      <c r="AB1381" s="314" t="str">
        <f t="shared" si="69"/>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8"/>
        <v/>
      </c>
      <c r="T1382" s="155" t="str">
        <f ca="1">IF(B1382="","",IF(ISERROR(MATCH($J1382,SorP!$B$1:$B$6226,0)),"",INDIRECT("'SorP'!$A$"&amp;MATCH($S1382&amp;$J1382,SorP!C:C,0))))</f>
        <v/>
      </c>
      <c r="U1382" s="168"/>
      <c r="V1382" s="169" t="e">
        <f>IF(C1382="",NA(),MATCH($B1382&amp;$C1382,'Smelter Look-up'!$J:$J,0))</f>
        <v>#N/A</v>
      </c>
      <c r="X1382" s="170">
        <f t="shared" ca="1" si="67"/>
        <v>0</v>
      </c>
      <c r="AB1382" s="314" t="str">
        <f t="shared" si="69"/>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8"/>
        <v/>
      </c>
      <c r="T1383" s="155" t="str">
        <f ca="1">IF(B1383="","",IF(ISERROR(MATCH($J1383,SorP!$B$1:$B$6226,0)),"",INDIRECT("'SorP'!$A$"&amp;MATCH($S1383&amp;$J1383,SorP!C:C,0))))</f>
        <v/>
      </c>
      <c r="U1383" s="168"/>
      <c r="V1383" s="169" t="e">
        <f>IF(C1383="",NA(),MATCH($B1383&amp;$C1383,'Smelter Look-up'!$J:$J,0))</f>
        <v>#N/A</v>
      </c>
      <c r="X1383" s="170">
        <f t="shared" ca="1" si="67"/>
        <v>0</v>
      </c>
      <c r="AB1383" s="314" t="str">
        <f t="shared" si="69"/>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8"/>
        <v/>
      </c>
      <c r="T1384" s="155" t="str">
        <f ca="1">IF(B1384="","",IF(ISERROR(MATCH($J1384,SorP!$B$1:$B$6226,0)),"",INDIRECT("'SorP'!$A$"&amp;MATCH($S1384&amp;$J1384,SorP!C:C,0))))</f>
        <v/>
      </c>
      <c r="U1384" s="168"/>
      <c r="V1384" s="169" t="e">
        <f>IF(C1384="",NA(),MATCH($B1384&amp;$C1384,'Smelter Look-up'!$J:$J,0))</f>
        <v>#N/A</v>
      </c>
      <c r="X1384" s="170">
        <f t="shared" ca="1" si="67"/>
        <v>0</v>
      </c>
      <c r="AB1384" s="314" t="str">
        <f t="shared" si="69"/>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8"/>
        <v/>
      </c>
      <c r="T1385" s="155" t="str">
        <f ca="1">IF(B1385="","",IF(ISERROR(MATCH($J1385,SorP!$B$1:$B$6226,0)),"",INDIRECT("'SorP'!$A$"&amp;MATCH($S1385&amp;$J1385,SorP!C:C,0))))</f>
        <v/>
      </c>
      <c r="U1385" s="168"/>
      <c r="V1385" s="169" t="e">
        <f>IF(C1385="",NA(),MATCH($B1385&amp;$C1385,'Smelter Look-up'!$J:$J,0))</f>
        <v>#N/A</v>
      </c>
      <c r="X1385" s="170">
        <f t="shared" ca="1" si="67"/>
        <v>0</v>
      </c>
      <c r="AB1385" s="314" t="str">
        <f t="shared" si="69"/>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8"/>
        <v/>
      </c>
      <c r="T1386" s="155" t="str">
        <f ca="1">IF(B1386="","",IF(ISERROR(MATCH($J1386,SorP!$B$1:$B$6226,0)),"",INDIRECT("'SorP'!$A$"&amp;MATCH($S1386&amp;$J1386,SorP!C:C,0))))</f>
        <v/>
      </c>
      <c r="U1386" s="168"/>
      <c r="V1386" s="169" t="e">
        <f>IF(C1386="",NA(),MATCH($B1386&amp;$C1386,'Smelter Look-up'!$J:$J,0))</f>
        <v>#N/A</v>
      </c>
      <c r="X1386" s="170">
        <f t="shared" ca="1" si="67"/>
        <v>0</v>
      </c>
      <c r="AB1386" s="314" t="str">
        <f t="shared" si="69"/>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8"/>
        <v/>
      </c>
      <c r="T1387" s="155" t="str">
        <f ca="1">IF(B1387="","",IF(ISERROR(MATCH($J1387,SorP!$B$1:$B$6226,0)),"",INDIRECT("'SorP'!$A$"&amp;MATCH($S1387&amp;$J1387,SorP!C:C,0))))</f>
        <v/>
      </c>
      <c r="U1387" s="168"/>
      <c r="V1387" s="169" t="e">
        <f>IF(C1387="",NA(),MATCH($B1387&amp;$C1387,'Smelter Look-up'!$J:$J,0))</f>
        <v>#N/A</v>
      </c>
      <c r="X1387" s="170">
        <f t="shared" ca="1" si="67"/>
        <v>0</v>
      </c>
      <c r="AB1387" s="314" t="str">
        <f t="shared" si="69"/>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8"/>
        <v/>
      </c>
      <c r="T1388" s="155" t="str">
        <f ca="1">IF(B1388="","",IF(ISERROR(MATCH($J1388,SorP!$B$1:$B$6226,0)),"",INDIRECT("'SorP'!$A$"&amp;MATCH($S1388&amp;$J1388,SorP!C:C,0))))</f>
        <v/>
      </c>
      <c r="U1388" s="168"/>
      <c r="V1388" s="169" t="e">
        <f>IF(C1388="",NA(),MATCH($B1388&amp;$C1388,'Smelter Look-up'!$J:$J,0))</f>
        <v>#N/A</v>
      </c>
      <c r="X1388" s="170">
        <f t="shared" ca="1" si="67"/>
        <v>0</v>
      </c>
      <c r="AB1388" s="314" t="str">
        <f t="shared" si="69"/>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8"/>
        <v/>
      </c>
      <c r="T1389" s="155" t="str">
        <f ca="1">IF(B1389="","",IF(ISERROR(MATCH($J1389,SorP!$B$1:$B$6226,0)),"",INDIRECT("'SorP'!$A$"&amp;MATCH($S1389&amp;$J1389,SorP!C:C,0))))</f>
        <v/>
      </c>
      <c r="U1389" s="168"/>
      <c r="V1389" s="169" t="e">
        <f>IF(C1389="",NA(),MATCH($B1389&amp;$C1389,'Smelter Look-up'!$J:$J,0))</f>
        <v>#N/A</v>
      </c>
      <c r="X1389" s="170">
        <f t="shared" ca="1" si="67"/>
        <v>0</v>
      </c>
      <c r="AB1389" s="314" t="str">
        <f t="shared" si="69"/>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8"/>
        <v/>
      </c>
      <c r="T1390" s="155" t="str">
        <f ca="1">IF(B1390="","",IF(ISERROR(MATCH($J1390,SorP!$B$1:$B$6226,0)),"",INDIRECT("'SorP'!$A$"&amp;MATCH($S1390&amp;$J1390,SorP!C:C,0))))</f>
        <v/>
      </c>
      <c r="U1390" s="168"/>
      <c r="V1390" s="169" t="e">
        <f>IF(C1390="",NA(),MATCH($B1390&amp;$C1390,'Smelter Look-up'!$J:$J,0))</f>
        <v>#N/A</v>
      </c>
      <c r="X1390" s="170">
        <f t="shared" ca="1" si="67"/>
        <v>0</v>
      </c>
      <c r="AB1390" s="314" t="str">
        <f t="shared" si="69"/>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8"/>
        <v/>
      </c>
      <c r="T1391" s="155" t="str">
        <f ca="1">IF(B1391="","",IF(ISERROR(MATCH($J1391,SorP!$B$1:$B$6226,0)),"",INDIRECT("'SorP'!$A$"&amp;MATCH($S1391&amp;$J1391,SorP!C:C,0))))</f>
        <v/>
      </c>
      <c r="U1391" s="168"/>
      <c r="V1391" s="169" t="e">
        <f>IF(C1391="",NA(),MATCH($B1391&amp;$C1391,'Smelter Look-up'!$J:$J,0))</f>
        <v>#N/A</v>
      </c>
      <c r="X1391" s="170">
        <f t="shared" ca="1" si="67"/>
        <v>0</v>
      </c>
      <c r="AB1391" s="314" t="str">
        <f t="shared" si="69"/>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8"/>
        <v/>
      </c>
      <c r="T1392" s="155" t="str">
        <f ca="1">IF(B1392="","",IF(ISERROR(MATCH($J1392,SorP!$B$1:$B$6226,0)),"",INDIRECT("'SorP'!$A$"&amp;MATCH($S1392&amp;$J1392,SorP!C:C,0))))</f>
        <v/>
      </c>
      <c r="U1392" s="168"/>
      <c r="V1392" s="169" t="e">
        <f>IF(C1392="",NA(),MATCH($B1392&amp;$C1392,'Smelter Look-up'!$J:$J,0))</f>
        <v>#N/A</v>
      </c>
      <c r="X1392" s="170">
        <f t="shared" ca="1" si="67"/>
        <v>0</v>
      </c>
      <c r="AB1392" s="314" t="str">
        <f t="shared" si="69"/>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8"/>
        <v/>
      </c>
      <c r="T1393" s="155" t="str">
        <f ca="1">IF(B1393="","",IF(ISERROR(MATCH($J1393,SorP!$B$1:$B$6226,0)),"",INDIRECT("'SorP'!$A$"&amp;MATCH($S1393&amp;$J1393,SorP!C:C,0))))</f>
        <v/>
      </c>
      <c r="U1393" s="168"/>
      <c r="V1393" s="169" t="e">
        <f>IF(C1393="",NA(),MATCH($B1393&amp;$C1393,'Smelter Look-up'!$J:$J,0))</f>
        <v>#N/A</v>
      </c>
      <c r="X1393" s="170">
        <f t="shared" ca="1" si="67"/>
        <v>0</v>
      </c>
      <c r="AB1393" s="314" t="str">
        <f t="shared" si="69"/>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8"/>
        <v/>
      </c>
      <c r="T1394" s="155" t="str">
        <f ca="1">IF(B1394="","",IF(ISERROR(MATCH($J1394,SorP!$B$1:$B$6226,0)),"",INDIRECT("'SorP'!$A$"&amp;MATCH($S1394&amp;$J1394,SorP!C:C,0))))</f>
        <v/>
      </c>
      <c r="U1394" s="168"/>
      <c r="V1394" s="169" t="e">
        <f>IF(C1394="",NA(),MATCH($B1394&amp;$C1394,'Smelter Look-up'!$J:$J,0))</f>
        <v>#N/A</v>
      </c>
      <c r="X1394" s="170">
        <f t="shared" ca="1" si="67"/>
        <v>0</v>
      </c>
      <c r="AB1394" s="314" t="str">
        <f t="shared" si="69"/>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8"/>
        <v/>
      </c>
      <c r="T1395" s="155" t="str">
        <f ca="1">IF(B1395="","",IF(ISERROR(MATCH($J1395,SorP!$B$1:$B$6226,0)),"",INDIRECT("'SorP'!$A$"&amp;MATCH($S1395&amp;$J1395,SorP!C:C,0))))</f>
        <v/>
      </c>
      <c r="U1395" s="168"/>
      <c r="V1395" s="169" t="e">
        <f>IF(C1395="",NA(),MATCH($B1395&amp;$C1395,'Smelter Look-up'!$J:$J,0))</f>
        <v>#N/A</v>
      </c>
      <c r="X1395" s="170">
        <f t="shared" ca="1" si="67"/>
        <v>0</v>
      </c>
      <c r="AB1395" s="314" t="str">
        <f t="shared" si="69"/>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8"/>
        <v/>
      </c>
      <c r="T1396" s="155" t="str">
        <f ca="1">IF(B1396="","",IF(ISERROR(MATCH($J1396,SorP!$B$1:$B$6226,0)),"",INDIRECT("'SorP'!$A$"&amp;MATCH($S1396&amp;$J1396,SorP!C:C,0))))</f>
        <v/>
      </c>
      <c r="U1396" s="168"/>
      <c r="V1396" s="169" t="e">
        <f>IF(C1396="",NA(),MATCH($B1396&amp;$C1396,'Smelter Look-up'!$J:$J,0))</f>
        <v>#N/A</v>
      </c>
      <c r="X1396" s="170">
        <f t="shared" ca="1" si="67"/>
        <v>0</v>
      </c>
      <c r="AB1396" s="314" t="str">
        <f t="shared" si="69"/>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8"/>
        <v/>
      </c>
      <c r="T1397" s="155" t="str">
        <f ca="1">IF(B1397="","",IF(ISERROR(MATCH($J1397,SorP!$B$1:$B$6226,0)),"",INDIRECT("'SorP'!$A$"&amp;MATCH($S1397&amp;$J1397,SorP!C:C,0))))</f>
        <v/>
      </c>
      <c r="U1397" s="168"/>
      <c r="V1397" s="169" t="e">
        <f>IF(C1397="",NA(),MATCH($B1397&amp;$C1397,'Smelter Look-up'!$J:$J,0))</f>
        <v>#N/A</v>
      </c>
      <c r="X1397" s="170">
        <f t="shared" ca="1" si="67"/>
        <v>0</v>
      </c>
      <c r="AB1397" s="314" t="str">
        <f t="shared" si="69"/>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8"/>
        <v/>
      </c>
      <c r="T1398" s="155" t="str">
        <f ca="1">IF(B1398="","",IF(ISERROR(MATCH($J1398,SorP!$B$1:$B$6226,0)),"",INDIRECT("'SorP'!$A$"&amp;MATCH($S1398&amp;$J1398,SorP!C:C,0))))</f>
        <v/>
      </c>
      <c r="U1398" s="168"/>
      <c r="V1398" s="169" t="e">
        <f>IF(C1398="",NA(),MATCH($B1398&amp;$C1398,'Smelter Look-up'!$J:$J,0))</f>
        <v>#N/A</v>
      </c>
      <c r="X1398" s="170">
        <f t="shared" ca="1" si="67"/>
        <v>0</v>
      </c>
      <c r="AB1398" s="314" t="str">
        <f t="shared" si="69"/>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8"/>
        <v/>
      </c>
      <c r="T1399" s="155" t="str">
        <f ca="1">IF(B1399="","",IF(ISERROR(MATCH($J1399,SorP!$B$1:$B$6226,0)),"",INDIRECT("'SorP'!$A$"&amp;MATCH($S1399&amp;$J1399,SorP!C:C,0))))</f>
        <v/>
      </c>
      <c r="U1399" s="168"/>
      <c r="V1399" s="169" t="e">
        <f>IF(C1399="",NA(),MATCH($B1399&amp;$C1399,'Smelter Look-up'!$J:$J,0))</f>
        <v>#N/A</v>
      </c>
      <c r="X1399" s="170">
        <f t="shared" ca="1" si="67"/>
        <v>0</v>
      </c>
      <c r="AB1399" s="314" t="str">
        <f t="shared" si="69"/>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8"/>
        <v/>
      </c>
      <c r="T1400" s="155" t="str">
        <f ca="1">IF(B1400="","",IF(ISERROR(MATCH($J1400,SorP!$B$1:$B$6226,0)),"",INDIRECT("'SorP'!$A$"&amp;MATCH($S1400&amp;$J1400,SorP!C:C,0))))</f>
        <v/>
      </c>
      <c r="U1400" s="168"/>
      <c r="V1400" s="169" t="e">
        <f>IF(C1400="",NA(),MATCH($B1400&amp;$C1400,'Smelter Look-up'!$J:$J,0))</f>
        <v>#N/A</v>
      </c>
      <c r="X1400" s="170">
        <f t="shared" ca="1" si="67"/>
        <v>0</v>
      </c>
      <c r="AB1400" s="314" t="str">
        <f t="shared" si="69"/>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8"/>
        <v/>
      </c>
      <c r="T1401" s="155" t="str">
        <f ca="1">IF(B1401="","",IF(ISERROR(MATCH($J1401,SorP!$B$1:$B$6226,0)),"",INDIRECT("'SorP'!$A$"&amp;MATCH($S1401&amp;$J1401,SorP!C:C,0))))</f>
        <v/>
      </c>
      <c r="U1401" s="168"/>
      <c r="V1401" s="169" t="e">
        <f>IF(C1401="",NA(),MATCH($B1401&amp;$C1401,'Smelter Look-up'!$J:$J,0))</f>
        <v>#N/A</v>
      </c>
      <c r="X1401" s="170">
        <f t="shared" ca="1" si="67"/>
        <v>0</v>
      </c>
      <c r="AB1401" s="314" t="str">
        <f t="shared" si="69"/>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8"/>
        <v/>
      </c>
      <c r="T1402" s="155" t="str">
        <f ca="1">IF(B1402="","",IF(ISERROR(MATCH($J1402,SorP!$B$1:$B$6226,0)),"",INDIRECT("'SorP'!$A$"&amp;MATCH($S1402&amp;$J1402,SorP!C:C,0))))</f>
        <v/>
      </c>
      <c r="U1402" s="168"/>
      <c r="V1402" s="169" t="e">
        <f>IF(C1402="",NA(),MATCH($B1402&amp;$C1402,'Smelter Look-up'!$J:$J,0))</f>
        <v>#N/A</v>
      </c>
      <c r="X1402" s="170">
        <f t="shared" ca="1" si="67"/>
        <v>0</v>
      </c>
      <c r="AB1402" s="314" t="str">
        <f t="shared" si="69"/>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8"/>
        <v/>
      </c>
      <c r="T1403" s="155" t="str">
        <f ca="1">IF(B1403="","",IF(ISERROR(MATCH($J1403,SorP!$B$1:$B$6226,0)),"",INDIRECT("'SorP'!$A$"&amp;MATCH($S1403&amp;$J1403,SorP!C:C,0))))</f>
        <v/>
      </c>
      <c r="U1403" s="168"/>
      <c r="V1403" s="169" t="e">
        <f>IF(C1403="",NA(),MATCH($B1403&amp;$C1403,'Smelter Look-up'!$J:$J,0))</f>
        <v>#N/A</v>
      </c>
      <c r="X1403" s="170">
        <f t="shared" ca="1" si="67"/>
        <v>0</v>
      </c>
      <c r="AB1403" s="314" t="str">
        <f t="shared" si="69"/>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8"/>
        <v/>
      </c>
      <c r="T1404" s="155" t="str">
        <f ca="1">IF(B1404="","",IF(ISERROR(MATCH($J1404,SorP!$B$1:$B$6226,0)),"",INDIRECT("'SorP'!$A$"&amp;MATCH($S1404&amp;$J1404,SorP!C:C,0))))</f>
        <v/>
      </c>
      <c r="U1404" s="168"/>
      <c r="V1404" s="169" t="e">
        <f>IF(C1404="",NA(),MATCH($B1404&amp;$C1404,'Smelter Look-up'!$J:$J,0))</f>
        <v>#N/A</v>
      </c>
      <c r="X1404" s="170">
        <f t="shared" ca="1" si="67"/>
        <v>0</v>
      </c>
      <c r="AB1404" s="314" t="str">
        <f t="shared" si="69"/>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8"/>
        <v/>
      </c>
      <c r="T1405" s="155" t="str">
        <f ca="1">IF(B1405="","",IF(ISERROR(MATCH($J1405,SorP!$B$1:$B$6226,0)),"",INDIRECT("'SorP'!$A$"&amp;MATCH($S1405&amp;$J1405,SorP!C:C,0))))</f>
        <v/>
      </c>
      <c r="U1405" s="168"/>
      <c r="V1405" s="169" t="e">
        <f>IF(C1405="",NA(),MATCH($B1405&amp;$C1405,'Smelter Look-up'!$J:$J,0))</f>
        <v>#N/A</v>
      </c>
      <c r="X1405" s="170">
        <f t="shared" ca="1" si="67"/>
        <v>0</v>
      </c>
      <c r="AB1405" s="314" t="str">
        <f t="shared" si="69"/>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8"/>
        <v/>
      </c>
      <c r="T1406" s="155" t="str">
        <f ca="1">IF(B1406="","",IF(ISERROR(MATCH($J1406,SorP!$B$1:$B$6226,0)),"",INDIRECT("'SorP'!$A$"&amp;MATCH($S1406&amp;$J1406,SorP!C:C,0))))</f>
        <v/>
      </c>
      <c r="U1406" s="168"/>
      <c r="V1406" s="169" t="e">
        <f>IF(C1406="",NA(),MATCH($B1406&amp;$C1406,'Smelter Look-up'!$J:$J,0))</f>
        <v>#N/A</v>
      </c>
      <c r="X1406" s="170">
        <f t="shared" ca="1" si="67"/>
        <v>0</v>
      </c>
      <c r="AB1406" s="314" t="str">
        <f t="shared" si="69"/>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8"/>
        <v/>
      </c>
      <c r="T1407" s="155" t="str">
        <f ca="1">IF(B1407="","",IF(ISERROR(MATCH($J1407,SorP!$B$1:$B$6226,0)),"",INDIRECT("'SorP'!$A$"&amp;MATCH($S1407&amp;$J1407,SorP!C:C,0))))</f>
        <v/>
      </c>
      <c r="U1407" s="168"/>
      <c r="V1407" s="169" t="e">
        <f>IF(C1407="",NA(),MATCH($B1407&amp;$C1407,'Smelter Look-up'!$J:$J,0))</f>
        <v>#N/A</v>
      </c>
      <c r="X1407" s="170">
        <f t="shared" ref="X1407:X1470" ca="1" si="70">IF(AND(C1407="Smelter not listed",OR(LEN(D1407)=0,LEN(E1407)=0)),1,0)</f>
        <v>0</v>
      </c>
      <c r="AB1407" s="314" t="str">
        <f t="shared" si="69"/>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1">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70"/>
        <v>0</v>
      </c>
      <c r="AB1408" s="314" t="str">
        <f t="shared" si="69"/>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1"/>
        <v/>
      </c>
      <c r="T1409" s="155" t="str">
        <f ca="1">IF(B1409="","",IF(ISERROR(MATCH($J1409,SorP!$B$1:$B$6226,0)),"",INDIRECT("'SorP'!$A$"&amp;MATCH($S1409&amp;$J1409,SorP!C:C,0))))</f>
        <v/>
      </c>
      <c r="U1409" s="168"/>
      <c r="V1409" s="169" t="e">
        <f>IF(C1409="",NA(),MATCH($B1409&amp;$C1409,'Smelter Look-up'!$J:$J,0))</f>
        <v>#N/A</v>
      </c>
      <c r="X1409" s="170">
        <f t="shared" ca="1" si="70"/>
        <v>0</v>
      </c>
      <c r="AB1409" s="314" t="str">
        <f t="shared" si="69"/>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1"/>
        <v/>
      </c>
      <c r="T1410" s="155" t="str">
        <f ca="1">IF(B1410="","",IF(ISERROR(MATCH($J1410,SorP!$B$1:$B$6226,0)),"",INDIRECT("'SorP'!$A$"&amp;MATCH($S1410&amp;$J1410,SorP!C:C,0))))</f>
        <v/>
      </c>
      <c r="U1410" s="168"/>
      <c r="V1410" s="169" t="e">
        <f>IF(C1410="",NA(),MATCH($B1410&amp;$C1410,'Smelter Look-up'!$J:$J,0))</f>
        <v>#N/A</v>
      </c>
      <c r="X1410" s="170">
        <f t="shared" ca="1" si="70"/>
        <v>0</v>
      </c>
      <c r="AB1410" s="314" t="str">
        <f t="shared" si="69"/>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1"/>
        <v/>
      </c>
      <c r="T1411" s="155" t="str">
        <f ca="1">IF(B1411="","",IF(ISERROR(MATCH($J1411,SorP!$B$1:$B$6226,0)),"",INDIRECT("'SorP'!$A$"&amp;MATCH($S1411&amp;$J1411,SorP!C:C,0))))</f>
        <v/>
      </c>
      <c r="U1411" s="168"/>
      <c r="V1411" s="169" t="e">
        <f>IF(C1411="",NA(),MATCH($B1411&amp;$C1411,'Smelter Look-up'!$J:$J,0))</f>
        <v>#N/A</v>
      </c>
      <c r="X1411" s="170">
        <f t="shared" ca="1" si="70"/>
        <v>0</v>
      </c>
      <c r="AB1411" s="314" t="str">
        <f t="shared" si="69"/>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1"/>
        <v/>
      </c>
      <c r="T1412" s="155" t="str">
        <f ca="1">IF(B1412="","",IF(ISERROR(MATCH($J1412,SorP!$B$1:$B$6226,0)),"",INDIRECT("'SorP'!$A$"&amp;MATCH($S1412&amp;$J1412,SorP!C:C,0))))</f>
        <v/>
      </c>
      <c r="U1412" s="168"/>
      <c r="V1412" s="169" t="e">
        <f>IF(C1412="",NA(),MATCH($B1412&amp;$C1412,'Smelter Look-up'!$J:$J,0))</f>
        <v>#N/A</v>
      </c>
      <c r="X1412" s="170">
        <f t="shared" ca="1" si="70"/>
        <v>0</v>
      </c>
      <c r="AB1412" s="314" t="str">
        <f t="shared" si="69"/>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1"/>
        <v/>
      </c>
      <c r="T1413" s="155" t="str">
        <f ca="1">IF(B1413="","",IF(ISERROR(MATCH($J1413,SorP!$B$1:$B$6226,0)),"",INDIRECT("'SorP'!$A$"&amp;MATCH($S1413&amp;$J1413,SorP!C:C,0))))</f>
        <v/>
      </c>
      <c r="U1413" s="168"/>
      <c r="V1413" s="169" t="e">
        <f>IF(C1413="",NA(),MATCH($B1413&amp;$C1413,'Smelter Look-up'!$J:$J,0))</f>
        <v>#N/A</v>
      </c>
      <c r="X1413" s="170">
        <f t="shared" ca="1" si="70"/>
        <v>0</v>
      </c>
      <c r="AB1413" s="314" t="str">
        <f t="shared" si="69"/>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1"/>
        <v/>
      </c>
      <c r="T1414" s="155" t="str">
        <f ca="1">IF(B1414="","",IF(ISERROR(MATCH($J1414,SorP!$B$1:$B$6226,0)),"",INDIRECT("'SorP'!$A$"&amp;MATCH($S1414&amp;$J1414,SorP!C:C,0))))</f>
        <v/>
      </c>
      <c r="U1414" s="168"/>
      <c r="V1414" s="169" t="e">
        <f>IF(C1414="",NA(),MATCH($B1414&amp;$C1414,'Smelter Look-up'!$J:$J,0))</f>
        <v>#N/A</v>
      </c>
      <c r="X1414" s="170">
        <f t="shared" ca="1" si="70"/>
        <v>0</v>
      </c>
      <c r="AB1414" s="314" t="str">
        <f t="shared" ref="AB1414:AB1477" si="72">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1"/>
        <v/>
      </c>
      <c r="T1415" s="155" t="str">
        <f ca="1">IF(B1415="","",IF(ISERROR(MATCH($J1415,SorP!$B$1:$B$6226,0)),"",INDIRECT("'SorP'!$A$"&amp;MATCH($S1415&amp;$J1415,SorP!C:C,0))))</f>
        <v/>
      </c>
      <c r="U1415" s="168"/>
      <c r="V1415" s="169" t="e">
        <f>IF(C1415="",NA(),MATCH($B1415&amp;$C1415,'Smelter Look-up'!$J:$J,0))</f>
        <v>#N/A</v>
      </c>
      <c r="X1415" s="170">
        <f t="shared" ca="1" si="70"/>
        <v>0</v>
      </c>
      <c r="AB1415" s="314" t="str">
        <f t="shared" si="72"/>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1"/>
        <v/>
      </c>
      <c r="T1416" s="155" t="str">
        <f ca="1">IF(B1416="","",IF(ISERROR(MATCH($J1416,SorP!$B$1:$B$6226,0)),"",INDIRECT("'SorP'!$A$"&amp;MATCH($S1416&amp;$J1416,SorP!C:C,0))))</f>
        <v/>
      </c>
      <c r="U1416" s="168"/>
      <c r="V1416" s="169" t="e">
        <f>IF(C1416="",NA(),MATCH($B1416&amp;$C1416,'Smelter Look-up'!$J:$J,0))</f>
        <v>#N/A</v>
      </c>
      <c r="X1416" s="170">
        <f t="shared" ca="1" si="70"/>
        <v>0</v>
      </c>
      <c r="AB1416" s="314" t="str">
        <f t="shared" si="72"/>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1"/>
        <v/>
      </c>
      <c r="T1417" s="155" t="str">
        <f ca="1">IF(B1417="","",IF(ISERROR(MATCH($J1417,SorP!$B$1:$B$6226,0)),"",INDIRECT("'SorP'!$A$"&amp;MATCH($S1417&amp;$J1417,SorP!C:C,0))))</f>
        <v/>
      </c>
      <c r="U1417" s="168"/>
      <c r="V1417" s="169" t="e">
        <f>IF(C1417="",NA(),MATCH($B1417&amp;$C1417,'Smelter Look-up'!$J:$J,0))</f>
        <v>#N/A</v>
      </c>
      <c r="X1417" s="170">
        <f t="shared" ca="1" si="70"/>
        <v>0</v>
      </c>
      <c r="AB1417" s="314" t="str">
        <f t="shared" si="72"/>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1"/>
        <v/>
      </c>
      <c r="T1418" s="155" t="str">
        <f ca="1">IF(B1418="","",IF(ISERROR(MATCH($J1418,SorP!$B$1:$B$6226,0)),"",INDIRECT("'SorP'!$A$"&amp;MATCH($S1418&amp;$J1418,SorP!C:C,0))))</f>
        <v/>
      </c>
      <c r="U1418" s="168"/>
      <c r="V1418" s="169" t="e">
        <f>IF(C1418="",NA(),MATCH($B1418&amp;$C1418,'Smelter Look-up'!$J:$J,0))</f>
        <v>#N/A</v>
      </c>
      <c r="X1418" s="170">
        <f t="shared" ca="1" si="70"/>
        <v>0</v>
      </c>
      <c r="AB1418" s="314" t="str">
        <f t="shared" si="72"/>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1"/>
        <v/>
      </c>
      <c r="T1419" s="155" t="str">
        <f ca="1">IF(B1419="","",IF(ISERROR(MATCH($J1419,SorP!$B$1:$B$6226,0)),"",INDIRECT("'SorP'!$A$"&amp;MATCH($S1419&amp;$J1419,SorP!C:C,0))))</f>
        <v/>
      </c>
      <c r="U1419" s="168"/>
      <c r="V1419" s="169" t="e">
        <f>IF(C1419="",NA(),MATCH($B1419&amp;$C1419,'Smelter Look-up'!$J:$J,0))</f>
        <v>#N/A</v>
      </c>
      <c r="X1419" s="170">
        <f t="shared" ca="1" si="70"/>
        <v>0</v>
      </c>
      <c r="AB1419" s="314" t="str">
        <f t="shared" si="72"/>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1"/>
        <v/>
      </c>
      <c r="T1420" s="155" t="str">
        <f ca="1">IF(B1420="","",IF(ISERROR(MATCH($J1420,SorP!$B$1:$B$6226,0)),"",INDIRECT("'SorP'!$A$"&amp;MATCH($S1420&amp;$J1420,SorP!C:C,0))))</f>
        <v/>
      </c>
      <c r="U1420" s="168"/>
      <c r="V1420" s="169" t="e">
        <f>IF(C1420="",NA(),MATCH($B1420&amp;$C1420,'Smelter Look-up'!$J:$J,0))</f>
        <v>#N/A</v>
      </c>
      <c r="X1420" s="170">
        <f t="shared" ca="1" si="70"/>
        <v>0</v>
      </c>
      <c r="AB1420" s="314" t="str">
        <f t="shared" si="72"/>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1"/>
        <v/>
      </c>
      <c r="T1421" s="155" t="str">
        <f ca="1">IF(B1421="","",IF(ISERROR(MATCH($J1421,SorP!$B$1:$B$6226,0)),"",INDIRECT("'SorP'!$A$"&amp;MATCH($S1421&amp;$J1421,SorP!C:C,0))))</f>
        <v/>
      </c>
      <c r="U1421" s="168"/>
      <c r="V1421" s="169" t="e">
        <f>IF(C1421="",NA(),MATCH($B1421&amp;$C1421,'Smelter Look-up'!$J:$J,0))</f>
        <v>#N/A</v>
      </c>
      <c r="X1421" s="170">
        <f t="shared" ca="1" si="70"/>
        <v>0</v>
      </c>
      <c r="AB1421" s="314" t="str">
        <f t="shared" si="72"/>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1"/>
        <v/>
      </c>
      <c r="T1422" s="155" t="str">
        <f ca="1">IF(B1422="","",IF(ISERROR(MATCH($J1422,SorP!$B$1:$B$6226,0)),"",INDIRECT("'SorP'!$A$"&amp;MATCH($S1422&amp;$J1422,SorP!C:C,0))))</f>
        <v/>
      </c>
      <c r="U1422" s="168"/>
      <c r="V1422" s="169" t="e">
        <f>IF(C1422="",NA(),MATCH($B1422&amp;$C1422,'Smelter Look-up'!$J:$J,0))</f>
        <v>#N/A</v>
      </c>
      <c r="X1422" s="170">
        <f t="shared" ca="1" si="70"/>
        <v>0</v>
      </c>
      <c r="AB1422" s="314" t="str">
        <f t="shared" si="72"/>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1"/>
        <v/>
      </c>
      <c r="T1423" s="155" t="str">
        <f ca="1">IF(B1423="","",IF(ISERROR(MATCH($J1423,SorP!$B$1:$B$6226,0)),"",INDIRECT("'SorP'!$A$"&amp;MATCH($S1423&amp;$J1423,SorP!C:C,0))))</f>
        <v/>
      </c>
      <c r="U1423" s="168"/>
      <c r="V1423" s="169" t="e">
        <f>IF(C1423="",NA(),MATCH($B1423&amp;$C1423,'Smelter Look-up'!$J:$J,0))</f>
        <v>#N/A</v>
      </c>
      <c r="X1423" s="170">
        <f t="shared" ca="1" si="70"/>
        <v>0</v>
      </c>
      <c r="AB1423" s="314" t="str">
        <f t="shared" si="72"/>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1"/>
        <v/>
      </c>
      <c r="T1424" s="155" t="str">
        <f ca="1">IF(B1424="","",IF(ISERROR(MATCH($J1424,SorP!$B$1:$B$6226,0)),"",INDIRECT("'SorP'!$A$"&amp;MATCH($S1424&amp;$J1424,SorP!C:C,0))))</f>
        <v/>
      </c>
      <c r="U1424" s="168"/>
      <c r="V1424" s="169" t="e">
        <f>IF(C1424="",NA(),MATCH($B1424&amp;$C1424,'Smelter Look-up'!$J:$J,0))</f>
        <v>#N/A</v>
      </c>
      <c r="X1424" s="170">
        <f t="shared" ca="1" si="70"/>
        <v>0</v>
      </c>
      <c r="AB1424" s="314" t="str">
        <f t="shared" si="72"/>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1"/>
        <v/>
      </c>
      <c r="T1425" s="155" t="str">
        <f ca="1">IF(B1425="","",IF(ISERROR(MATCH($J1425,SorP!$B$1:$B$6226,0)),"",INDIRECT("'SorP'!$A$"&amp;MATCH($S1425&amp;$J1425,SorP!C:C,0))))</f>
        <v/>
      </c>
      <c r="U1425" s="168"/>
      <c r="V1425" s="169" t="e">
        <f>IF(C1425="",NA(),MATCH($B1425&amp;$C1425,'Smelter Look-up'!$J:$J,0))</f>
        <v>#N/A</v>
      </c>
      <c r="X1425" s="170">
        <f t="shared" ca="1" si="70"/>
        <v>0</v>
      </c>
      <c r="AB1425" s="314" t="str">
        <f t="shared" si="72"/>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1"/>
        <v/>
      </c>
      <c r="T1426" s="155" t="str">
        <f ca="1">IF(B1426="","",IF(ISERROR(MATCH($J1426,SorP!$B$1:$B$6226,0)),"",INDIRECT("'SorP'!$A$"&amp;MATCH($S1426&amp;$J1426,SorP!C:C,0))))</f>
        <v/>
      </c>
      <c r="U1426" s="168"/>
      <c r="V1426" s="169" t="e">
        <f>IF(C1426="",NA(),MATCH($B1426&amp;$C1426,'Smelter Look-up'!$J:$J,0))</f>
        <v>#N/A</v>
      </c>
      <c r="X1426" s="170">
        <f t="shared" ca="1" si="70"/>
        <v>0</v>
      </c>
      <c r="AB1426" s="314" t="str">
        <f t="shared" si="72"/>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1"/>
        <v/>
      </c>
      <c r="T1427" s="155" t="str">
        <f ca="1">IF(B1427="","",IF(ISERROR(MATCH($J1427,SorP!$B$1:$B$6226,0)),"",INDIRECT("'SorP'!$A$"&amp;MATCH($S1427&amp;$J1427,SorP!C:C,0))))</f>
        <v/>
      </c>
      <c r="U1427" s="168"/>
      <c r="V1427" s="169" t="e">
        <f>IF(C1427="",NA(),MATCH($B1427&amp;$C1427,'Smelter Look-up'!$J:$J,0))</f>
        <v>#N/A</v>
      </c>
      <c r="X1427" s="170">
        <f t="shared" ca="1" si="70"/>
        <v>0</v>
      </c>
      <c r="AB1427" s="314" t="str">
        <f t="shared" si="72"/>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1"/>
        <v/>
      </c>
      <c r="T1428" s="155" t="str">
        <f ca="1">IF(B1428="","",IF(ISERROR(MATCH($J1428,SorP!$B$1:$B$6226,0)),"",INDIRECT("'SorP'!$A$"&amp;MATCH($S1428&amp;$J1428,SorP!C:C,0))))</f>
        <v/>
      </c>
      <c r="U1428" s="168"/>
      <c r="V1428" s="169" t="e">
        <f>IF(C1428="",NA(),MATCH($B1428&amp;$C1428,'Smelter Look-up'!$J:$J,0))</f>
        <v>#N/A</v>
      </c>
      <c r="X1428" s="170">
        <f t="shared" ca="1" si="70"/>
        <v>0</v>
      </c>
      <c r="AB1428" s="314" t="str">
        <f t="shared" si="72"/>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1"/>
        <v/>
      </c>
      <c r="T1429" s="155" t="str">
        <f ca="1">IF(B1429="","",IF(ISERROR(MATCH($J1429,SorP!$B$1:$B$6226,0)),"",INDIRECT("'SorP'!$A$"&amp;MATCH($S1429&amp;$J1429,SorP!C:C,0))))</f>
        <v/>
      </c>
      <c r="U1429" s="168"/>
      <c r="V1429" s="169" t="e">
        <f>IF(C1429="",NA(),MATCH($B1429&amp;$C1429,'Smelter Look-up'!$J:$J,0))</f>
        <v>#N/A</v>
      </c>
      <c r="X1429" s="170">
        <f t="shared" ca="1" si="70"/>
        <v>0</v>
      </c>
      <c r="AB1429" s="314" t="str">
        <f t="shared" si="72"/>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1"/>
        <v/>
      </c>
      <c r="T1430" s="155" t="str">
        <f ca="1">IF(B1430="","",IF(ISERROR(MATCH($J1430,SorP!$B$1:$B$6226,0)),"",INDIRECT("'SorP'!$A$"&amp;MATCH($S1430&amp;$J1430,SorP!C:C,0))))</f>
        <v/>
      </c>
      <c r="U1430" s="168"/>
      <c r="V1430" s="169" t="e">
        <f>IF(C1430="",NA(),MATCH($B1430&amp;$C1430,'Smelter Look-up'!$J:$J,0))</f>
        <v>#N/A</v>
      </c>
      <c r="X1430" s="170">
        <f t="shared" ca="1" si="70"/>
        <v>0</v>
      </c>
      <c r="AB1430" s="314" t="str">
        <f t="shared" si="72"/>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1"/>
        <v/>
      </c>
      <c r="T1431" s="155" t="str">
        <f ca="1">IF(B1431="","",IF(ISERROR(MATCH($J1431,SorP!$B$1:$B$6226,0)),"",INDIRECT("'SorP'!$A$"&amp;MATCH($S1431&amp;$J1431,SorP!C:C,0))))</f>
        <v/>
      </c>
      <c r="U1431" s="168"/>
      <c r="V1431" s="169" t="e">
        <f>IF(C1431="",NA(),MATCH($B1431&amp;$C1431,'Smelter Look-up'!$J:$J,0))</f>
        <v>#N/A</v>
      </c>
      <c r="X1431" s="170">
        <f t="shared" ca="1" si="70"/>
        <v>0</v>
      </c>
      <c r="AB1431" s="314" t="str">
        <f t="shared" si="72"/>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1"/>
        <v/>
      </c>
      <c r="T1432" s="155" t="str">
        <f ca="1">IF(B1432="","",IF(ISERROR(MATCH($J1432,SorP!$B$1:$B$6226,0)),"",INDIRECT("'SorP'!$A$"&amp;MATCH($S1432&amp;$J1432,SorP!C:C,0))))</f>
        <v/>
      </c>
      <c r="U1432" s="168"/>
      <c r="V1432" s="169" t="e">
        <f>IF(C1432="",NA(),MATCH($B1432&amp;$C1432,'Smelter Look-up'!$J:$J,0))</f>
        <v>#N/A</v>
      </c>
      <c r="X1432" s="170">
        <f t="shared" ca="1" si="70"/>
        <v>0</v>
      </c>
      <c r="AB1432" s="314" t="str">
        <f t="shared" si="72"/>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1"/>
        <v/>
      </c>
      <c r="T1433" s="155" t="str">
        <f ca="1">IF(B1433="","",IF(ISERROR(MATCH($J1433,SorP!$B$1:$B$6226,0)),"",INDIRECT("'SorP'!$A$"&amp;MATCH($S1433&amp;$J1433,SorP!C:C,0))))</f>
        <v/>
      </c>
      <c r="U1433" s="168"/>
      <c r="V1433" s="169" t="e">
        <f>IF(C1433="",NA(),MATCH($B1433&amp;$C1433,'Smelter Look-up'!$J:$J,0))</f>
        <v>#N/A</v>
      </c>
      <c r="X1433" s="170">
        <f t="shared" ca="1" si="70"/>
        <v>0</v>
      </c>
      <c r="AB1433" s="314" t="str">
        <f t="shared" si="72"/>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1"/>
        <v/>
      </c>
      <c r="T1434" s="155" t="str">
        <f ca="1">IF(B1434="","",IF(ISERROR(MATCH($J1434,SorP!$B$1:$B$6226,0)),"",INDIRECT("'SorP'!$A$"&amp;MATCH($S1434&amp;$J1434,SorP!C:C,0))))</f>
        <v/>
      </c>
      <c r="U1434" s="168"/>
      <c r="V1434" s="169" t="e">
        <f>IF(C1434="",NA(),MATCH($B1434&amp;$C1434,'Smelter Look-up'!$J:$J,0))</f>
        <v>#N/A</v>
      </c>
      <c r="X1434" s="170">
        <f t="shared" ca="1" si="70"/>
        <v>0</v>
      </c>
      <c r="AB1434" s="314" t="str">
        <f t="shared" si="72"/>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1"/>
        <v/>
      </c>
      <c r="T1435" s="155" t="str">
        <f ca="1">IF(B1435="","",IF(ISERROR(MATCH($J1435,SorP!$B$1:$B$6226,0)),"",INDIRECT("'SorP'!$A$"&amp;MATCH($S1435&amp;$J1435,SorP!C:C,0))))</f>
        <v/>
      </c>
      <c r="U1435" s="168"/>
      <c r="V1435" s="169" t="e">
        <f>IF(C1435="",NA(),MATCH($B1435&amp;$C1435,'Smelter Look-up'!$J:$J,0))</f>
        <v>#N/A</v>
      </c>
      <c r="X1435" s="170">
        <f t="shared" ca="1" si="70"/>
        <v>0</v>
      </c>
      <c r="AB1435" s="314" t="str">
        <f t="shared" si="72"/>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1"/>
        <v/>
      </c>
      <c r="T1436" s="155" t="str">
        <f ca="1">IF(B1436="","",IF(ISERROR(MATCH($J1436,SorP!$B$1:$B$6226,0)),"",INDIRECT("'SorP'!$A$"&amp;MATCH($S1436&amp;$J1436,SorP!C:C,0))))</f>
        <v/>
      </c>
      <c r="U1436" s="168"/>
      <c r="V1436" s="169" t="e">
        <f>IF(C1436="",NA(),MATCH($B1436&amp;$C1436,'Smelter Look-up'!$J:$J,0))</f>
        <v>#N/A</v>
      </c>
      <c r="X1436" s="170">
        <f t="shared" ca="1" si="70"/>
        <v>0</v>
      </c>
      <c r="AB1436" s="314" t="str">
        <f t="shared" si="72"/>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1"/>
        <v/>
      </c>
      <c r="T1437" s="155" t="str">
        <f ca="1">IF(B1437="","",IF(ISERROR(MATCH($J1437,SorP!$B$1:$B$6226,0)),"",INDIRECT("'SorP'!$A$"&amp;MATCH($S1437&amp;$J1437,SorP!C:C,0))))</f>
        <v/>
      </c>
      <c r="U1437" s="168"/>
      <c r="V1437" s="169" t="e">
        <f>IF(C1437="",NA(),MATCH($B1437&amp;$C1437,'Smelter Look-up'!$J:$J,0))</f>
        <v>#N/A</v>
      </c>
      <c r="X1437" s="170">
        <f t="shared" ca="1" si="70"/>
        <v>0</v>
      </c>
      <c r="AB1437" s="314" t="str">
        <f t="shared" si="72"/>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1"/>
        <v/>
      </c>
      <c r="T1438" s="155" t="str">
        <f ca="1">IF(B1438="","",IF(ISERROR(MATCH($J1438,SorP!$B$1:$B$6226,0)),"",INDIRECT("'SorP'!$A$"&amp;MATCH($S1438&amp;$J1438,SorP!C:C,0))))</f>
        <v/>
      </c>
      <c r="U1438" s="168"/>
      <c r="V1438" s="169" t="e">
        <f>IF(C1438="",NA(),MATCH($B1438&amp;$C1438,'Smelter Look-up'!$J:$J,0))</f>
        <v>#N/A</v>
      </c>
      <c r="X1438" s="170">
        <f t="shared" ca="1" si="70"/>
        <v>0</v>
      </c>
      <c r="AB1438" s="314" t="str">
        <f t="shared" si="72"/>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1"/>
        <v/>
      </c>
      <c r="T1439" s="155" t="str">
        <f ca="1">IF(B1439="","",IF(ISERROR(MATCH($J1439,SorP!$B$1:$B$6226,0)),"",INDIRECT("'SorP'!$A$"&amp;MATCH($S1439&amp;$J1439,SorP!C:C,0))))</f>
        <v/>
      </c>
      <c r="U1439" s="168"/>
      <c r="V1439" s="169" t="e">
        <f>IF(C1439="",NA(),MATCH($B1439&amp;$C1439,'Smelter Look-up'!$J:$J,0))</f>
        <v>#N/A</v>
      </c>
      <c r="X1439" s="170">
        <f t="shared" ca="1" si="70"/>
        <v>0</v>
      </c>
      <c r="AB1439" s="314" t="str">
        <f t="shared" si="72"/>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1"/>
        <v/>
      </c>
      <c r="T1440" s="155" t="str">
        <f ca="1">IF(B1440="","",IF(ISERROR(MATCH($J1440,SorP!$B$1:$B$6226,0)),"",INDIRECT("'SorP'!$A$"&amp;MATCH($S1440&amp;$J1440,SorP!C:C,0))))</f>
        <v/>
      </c>
      <c r="U1440" s="168"/>
      <c r="V1440" s="169" t="e">
        <f>IF(C1440="",NA(),MATCH($B1440&amp;$C1440,'Smelter Look-up'!$J:$J,0))</f>
        <v>#N/A</v>
      </c>
      <c r="X1440" s="170">
        <f t="shared" ca="1" si="70"/>
        <v>0</v>
      </c>
      <c r="AB1440" s="314" t="str">
        <f t="shared" si="72"/>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1"/>
        <v/>
      </c>
      <c r="T1441" s="155" t="str">
        <f ca="1">IF(B1441="","",IF(ISERROR(MATCH($J1441,SorP!$B$1:$B$6226,0)),"",INDIRECT("'SorP'!$A$"&amp;MATCH($S1441&amp;$J1441,SorP!C:C,0))))</f>
        <v/>
      </c>
      <c r="U1441" s="168"/>
      <c r="V1441" s="169" t="e">
        <f>IF(C1441="",NA(),MATCH($B1441&amp;$C1441,'Smelter Look-up'!$J:$J,0))</f>
        <v>#N/A</v>
      </c>
      <c r="X1441" s="170">
        <f t="shared" ca="1" si="70"/>
        <v>0</v>
      </c>
      <c r="AB1441" s="314" t="str">
        <f t="shared" si="72"/>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1"/>
        <v/>
      </c>
      <c r="T1442" s="155" t="str">
        <f ca="1">IF(B1442="","",IF(ISERROR(MATCH($J1442,SorP!$B$1:$B$6226,0)),"",INDIRECT("'SorP'!$A$"&amp;MATCH($S1442&amp;$J1442,SorP!C:C,0))))</f>
        <v/>
      </c>
      <c r="U1442" s="168"/>
      <c r="V1442" s="169" t="e">
        <f>IF(C1442="",NA(),MATCH($B1442&amp;$C1442,'Smelter Look-up'!$J:$J,0))</f>
        <v>#N/A</v>
      </c>
      <c r="X1442" s="170">
        <f t="shared" ca="1" si="70"/>
        <v>0</v>
      </c>
      <c r="AB1442" s="314" t="str">
        <f t="shared" si="72"/>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1"/>
        <v/>
      </c>
      <c r="T1443" s="155" t="str">
        <f ca="1">IF(B1443="","",IF(ISERROR(MATCH($J1443,SorP!$B$1:$B$6226,0)),"",INDIRECT("'SorP'!$A$"&amp;MATCH($S1443&amp;$J1443,SorP!C:C,0))))</f>
        <v/>
      </c>
      <c r="U1443" s="168"/>
      <c r="V1443" s="169" t="e">
        <f>IF(C1443="",NA(),MATCH($B1443&amp;$C1443,'Smelter Look-up'!$J:$J,0))</f>
        <v>#N/A</v>
      </c>
      <c r="X1443" s="170">
        <f t="shared" ca="1" si="70"/>
        <v>0</v>
      </c>
      <c r="AB1443" s="314" t="str">
        <f t="shared" si="72"/>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1"/>
        <v/>
      </c>
      <c r="T1444" s="155" t="str">
        <f ca="1">IF(B1444="","",IF(ISERROR(MATCH($J1444,SorP!$B$1:$B$6226,0)),"",INDIRECT("'SorP'!$A$"&amp;MATCH($S1444&amp;$J1444,SorP!C:C,0))))</f>
        <v/>
      </c>
      <c r="U1444" s="168"/>
      <c r="V1444" s="169" t="e">
        <f>IF(C1444="",NA(),MATCH($B1444&amp;$C1444,'Smelter Look-up'!$J:$J,0))</f>
        <v>#N/A</v>
      </c>
      <c r="X1444" s="170">
        <f t="shared" ca="1" si="70"/>
        <v>0</v>
      </c>
      <c r="AB1444" s="314" t="str">
        <f t="shared" si="72"/>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1"/>
        <v/>
      </c>
      <c r="T1445" s="155" t="str">
        <f ca="1">IF(B1445="","",IF(ISERROR(MATCH($J1445,SorP!$B$1:$B$6226,0)),"",INDIRECT("'SorP'!$A$"&amp;MATCH($S1445&amp;$J1445,SorP!C:C,0))))</f>
        <v/>
      </c>
      <c r="U1445" s="168"/>
      <c r="V1445" s="169" t="e">
        <f>IF(C1445="",NA(),MATCH($B1445&amp;$C1445,'Smelter Look-up'!$J:$J,0))</f>
        <v>#N/A</v>
      </c>
      <c r="X1445" s="170">
        <f t="shared" ca="1" si="70"/>
        <v>0</v>
      </c>
      <c r="AB1445" s="314" t="str">
        <f t="shared" si="72"/>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1"/>
        <v/>
      </c>
      <c r="T1446" s="155" t="str">
        <f ca="1">IF(B1446="","",IF(ISERROR(MATCH($J1446,SorP!$B$1:$B$6226,0)),"",INDIRECT("'SorP'!$A$"&amp;MATCH($S1446&amp;$J1446,SorP!C:C,0))))</f>
        <v/>
      </c>
      <c r="U1446" s="168"/>
      <c r="V1446" s="169" t="e">
        <f>IF(C1446="",NA(),MATCH($B1446&amp;$C1446,'Smelter Look-up'!$J:$J,0))</f>
        <v>#N/A</v>
      </c>
      <c r="X1446" s="170">
        <f t="shared" ca="1" si="70"/>
        <v>0</v>
      </c>
      <c r="AB1446" s="314" t="str">
        <f t="shared" si="72"/>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1"/>
        <v/>
      </c>
      <c r="T1447" s="155" t="str">
        <f ca="1">IF(B1447="","",IF(ISERROR(MATCH($J1447,SorP!$B$1:$B$6226,0)),"",INDIRECT("'SorP'!$A$"&amp;MATCH($S1447&amp;$J1447,SorP!C:C,0))))</f>
        <v/>
      </c>
      <c r="U1447" s="168"/>
      <c r="V1447" s="169" t="e">
        <f>IF(C1447="",NA(),MATCH($B1447&amp;$C1447,'Smelter Look-up'!$J:$J,0))</f>
        <v>#N/A</v>
      </c>
      <c r="X1447" s="170">
        <f t="shared" ca="1" si="70"/>
        <v>0</v>
      </c>
      <c r="AB1447" s="314" t="str">
        <f t="shared" si="72"/>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1"/>
        <v/>
      </c>
      <c r="T1448" s="155" t="str">
        <f ca="1">IF(B1448="","",IF(ISERROR(MATCH($J1448,SorP!$B$1:$B$6226,0)),"",INDIRECT("'SorP'!$A$"&amp;MATCH($S1448&amp;$J1448,SorP!C:C,0))))</f>
        <v/>
      </c>
      <c r="U1448" s="168"/>
      <c r="V1448" s="169" t="e">
        <f>IF(C1448="",NA(),MATCH($B1448&amp;$C1448,'Smelter Look-up'!$J:$J,0))</f>
        <v>#N/A</v>
      </c>
      <c r="X1448" s="170">
        <f t="shared" ca="1" si="70"/>
        <v>0</v>
      </c>
      <c r="AB1448" s="314" t="str">
        <f t="shared" si="72"/>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1"/>
        <v/>
      </c>
      <c r="T1449" s="155" t="str">
        <f ca="1">IF(B1449="","",IF(ISERROR(MATCH($J1449,SorP!$B$1:$B$6226,0)),"",INDIRECT("'SorP'!$A$"&amp;MATCH($S1449&amp;$J1449,SorP!C:C,0))))</f>
        <v/>
      </c>
      <c r="U1449" s="168"/>
      <c r="V1449" s="169" t="e">
        <f>IF(C1449="",NA(),MATCH($B1449&amp;$C1449,'Smelter Look-up'!$J:$J,0))</f>
        <v>#N/A</v>
      </c>
      <c r="X1449" s="170">
        <f t="shared" ca="1" si="70"/>
        <v>0</v>
      </c>
      <c r="AB1449" s="314" t="str">
        <f t="shared" si="72"/>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1"/>
        <v/>
      </c>
      <c r="T1450" s="155" t="str">
        <f ca="1">IF(B1450="","",IF(ISERROR(MATCH($J1450,SorP!$B$1:$B$6226,0)),"",INDIRECT("'SorP'!$A$"&amp;MATCH($S1450&amp;$J1450,SorP!C:C,0))))</f>
        <v/>
      </c>
      <c r="U1450" s="168"/>
      <c r="V1450" s="169" t="e">
        <f>IF(C1450="",NA(),MATCH($B1450&amp;$C1450,'Smelter Look-up'!$J:$J,0))</f>
        <v>#N/A</v>
      </c>
      <c r="X1450" s="170">
        <f t="shared" ca="1" si="70"/>
        <v>0</v>
      </c>
      <c r="AB1450" s="314" t="str">
        <f t="shared" si="72"/>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1"/>
        <v/>
      </c>
      <c r="T1451" s="155" t="str">
        <f ca="1">IF(B1451="","",IF(ISERROR(MATCH($J1451,SorP!$B$1:$B$6226,0)),"",INDIRECT("'SorP'!$A$"&amp;MATCH($S1451&amp;$J1451,SorP!C:C,0))))</f>
        <v/>
      </c>
      <c r="U1451" s="168"/>
      <c r="V1451" s="169" t="e">
        <f>IF(C1451="",NA(),MATCH($B1451&amp;$C1451,'Smelter Look-up'!$J:$J,0))</f>
        <v>#N/A</v>
      </c>
      <c r="X1451" s="170">
        <f t="shared" ca="1" si="70"/>
        <v>0</v>
      </c>
      <c r="AB1451" s="314" t="str">
        <f t="shared" si="72"/>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1"/>
        <v/>
      </c>
      <c r="T1452" s="155" t="str">
        <f ca="1">IF(B1452="","",IF(ISERROR(MATCH($J1452,SorP!$B$1:$B$6226,0)),"",INDIRECT("'SorP'!$A$"&amp;MATCH($S1452&amp;$J1452,SorP!C:C,0))))</f>
        <v/>
      </c>
      <c r="U1452" s="168"/>
      <c r="V1452" s="169" t="e">
        <f>IF(C1452="",NA(),MATCH($B1452&amp;$C1452,'Smelter Look-up'!$J:$J,0))</f>
        <v>#N/A</v>
      </c>
      <c r="X1452" s="170">
        <f t="shared" ca="1" si="70"/>
        <v>0</v>
      </c>
      <c r="AB1452" s="314" t="str">
        <f t="shared" si="72"/>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1"/>
        <v/>
      </c>
      <c r="T1453" s="155" t="str">
        <f ca="1">IF(B1453="","",IF(ISERROR(MATCH($J1453,SorP!$B$1:$B$6226,0)),"",INDIRECT("'SorP'!$A$"&amp;MATCH($S1453&amp;$J1453,SorP!C:C,0))))</f>
        <v/>
      </c>
      <c r="U1453" s="168"/>
      <c r="V1453" s="169" t="e">
        <f>IF(C1453="",NA(),MATCH($B1453&amp;$C1453,'Smelter Look-up'!$J:$J,0))</f>
        <v>#N/A</v>
      </c>
      <c r="X1453" s="170">
        <f t="shared" ca="1" si="70"/>
        <v>0</v>
      </c>
      <c r="AB1453" s="314" t="str">
        <f t="shared" si="72"/>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1"/>
        <v/>
      </c>
      <c r="T1454" s="155" t="str">
        <f ca="1">IF(B1454="","",IF(ISERROR(MATCH($J1454,SorP!$B$1:$B$6226,0)),"",INDIRECT("'SorP'!$A$"&amp;MATCH($S1454&amp;$J1454,SorP!C:C,0))))</f>
        <v/>
      </c>
      <c r="U1454" s="168"/>
      <c r="V1454" s="169" t="e">
        <f>IF(C1454="",NA(),MATCH($B1454&amp;$C1454,'Smelter Look-up'!$J:$J,0))</f>
        <v>#N/A</v>
      </c>
      <c r="X1454" s="170">
        <f t="shared" ca="1" si="70"/>
        <v>0</v>
      </c>
      <c r="AB1454" s="314" t="str">
        <f t="shared" si="72"/>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1"/>
        <v/>
      </c>
      <c r="T1455" s="155" t="str">
        <f ca="1">IF(B1455="","",IF(ISERROR(MATCH($J1455,SorP!$B$1:$B$6226,0)),"",INDIRECT("'SorP'!$A$"&amp;MATCH($S1455&amp;$J1455,SorP!C:C,0))))</f>
        <v/>
      </c>
      <c r="U1455" s="168"/>
      <c r="V1455" s="169" t="e">
        <f>IF(C1455="",NA(),MATCH($B1455&amp;$C1455,'Smelter Look-up'!$J:$J,0))</f>
        <v>#N/A</v>
      </c>
      <c r="X1455" s="170">
        <f t="shared" ca="1" si="70"/>
        <v>0</v>
      </c>
      <c r="AB1455" s="314" t="str">
        <f t="shared" si="72"/>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1"/>
        <v/>
      </c>
      <c r="T1456" s="155" t="str">
        <f ca="1">IF(B1456="","",IF(ISERROR(MATCH($J1456,SorP!$B$1:$B$6226,0)),"",INDIRECT("'SorP'!$A$"&amp;MATCH($S1456&amp;$J1456,SorP!C:C,0))))</f>
        <v/>
      </c>
      <c r="U1456" s="168"/>
      <c r="V1456" s="169" t="e">
        <f>IF(C1456="",NA(),MATCH($B1456&amp;$C1456,'Smelter Look-up'!$J:$J,0))</f>
        <v>#N/A</v>
      </c>
      <c r="X1456" s="170">
        <f t="shared" ca="1" si="70"/>
        <v>0</v>
      </c>
      <c r="AB1456" s="314" t="str">
        <f t="shared" si="72"/>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1"/>
        <v/>
      </c>
      <c r="T1457" s="155" t="str">
        <f ca="1">IF(B1457="","",IF(ISERROR(MATCH($J1457,SorP!$B$1:$B$6226,0)),"",INDIRECT("'SorP'!$A$"&amp;MATCH($S1457&amp;$J1457,SorP!C:C,0))))</f>
        <v/>
      </c>
      <c r="U1457" s="168"/>
      <c r="V1457" s="169" t="e">
        <f>IF(C1457="",NA(),MATCH($B1457&amp;$C1457,'Smelter Look-up'!$J:$J,0))</f>
        <v>#N/A</v>
      </c>
      <c r="X1457" s="170">
        <f t="shared" ca="1" si="70"/>
        <v>0</v>
      </c>
      <c r="AB1457" s="314" t="str">
        <f t="shared" si="72"/>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1"/>
        <v/>
      </c>
      <c r="T1458" s="155" t="str">
        <f ca="1">IF(B1458="","",IF(ISERROR(MATCH($J1458,SorP!$B$1:$B$6226,0)),"",INDIRECT("'SorP'!$A$"&amp;MATCH($S1458&amp;$J1458,SorP!C:C,0))))</f>
        <v/>
      </c>
      <c r="U1458" s="168"/>
      <c r="V1458" s="169" t="e">
        <f>IF(C1458="",NA(),MATCH($B1458&amp;$C1458,'Smelter Look-up'!$J:$J,0))</f>
        <v>#N/A</v>
      </c>
      <c r="X1458" s="170">
        <f t="shared" ca="1" si="70"/>
        <v>0</v>
      </c>
      <c r="AB1458" s="314" t="str">
        <f t="shared" si="72"/>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1"/>
        <v/>
      </c>
      <c r="T1459" s="155" t="str">
        <f ca="1">IF(B1459="","",IF(ISERROR(MATCH($J1459,SorP!$B$1:$B$6226,0)),"",INDIRECT("'SorP'!$A$"&amp;MATCH($S1459&amp;$J1459,SorP!C:C,0))))</f>
        <v/>
      </c>
      <c r="U1459" s="168"/>
      <c r="V1459" s="169" t="e">
        <f>IF(C1459="",NA(),MATCH($B1459&amp;$C1459,'Smelter Look-up'!$J:$J,0))</f>
        <v>#N/A</v>
      </c>
      <c r="X1459" s="170">
        <f t="shared" ca="1" si="70"/>
        <v>0</v>
      </c>
      <c r="AB1459" s="314" t="str">
        <f t="shared" si="72"/>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1"/>
        <v/>
      </c>
      <c r="T1460" s="155" t="str">
        <f ca="1">IF(B1460="","",IF(ISERROR(MATCH($J1460,SorP!$B$1:$B$6226,0)),"",INDIRECT("'SorP'!$A$"&amp;MATCH($S1460&amp;$J1460,SorP!C:C,0))))</f>
        <v/>
      </c>
      <c r="U1460" s="168"/>
      <c r="V1460" s="169" t="e">
        <f>IF(C1460="",NA(),MATCH($B1460&amp;$C1460,'Smelter Look-up'!$J:$J,0))</f>
        <v>#N/A</v>
      </c>
      <c r="X1460" s="170">
        <f t="shared" ca="1" si="70"/>
        <v>0</v>
      </c>
      <c r="AB1460" s="314" t="str">
        <f t="shared" si="72"/>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1"/>
        <v/>
      </c>
      <c r="T1461" s="155" t="str">
        <f ca="1">IF(B1461="","",IF(ISERROR(MATCH($J1461,SorP!$B$1:$B$6226,0)),"",INDIRECT("'SorP'!$A$"&amp;MATCH($S1461&amp;$J1461,SorP!C:C,0))))</f>
        <v/>
      </c>
      <c r="U1461" s="168"/>
      <c r="V1461" s="169" t="e">
        <f>IF(C1461="",NA(),MATCH($B1461&amp;$C1461,'Smelter Look-up'!$J:$J,0))</f>
        <v>#N/A</v>
      </c>
      <c r="X1461" s="170">
        <f t="shared" ca="1" si="70"/>
        <v>0</v>
      </c>
      <c r="AB1461" s="314" t="str">
        <f t="shared" si="72"/>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1"/>
        <v/>
      </c>
      <c r="T1462" s="155" t="str">
        <f ca="1">IF(B1462="","",IF(ISERROR(MATCH($J1462,SorP!$B$1:$B$6226,0)),"",INDIRECT("'SorP'!$A$"&amp;MATCH($S1462&amp;$J1462,SorP!C:C,0))))</f>
        <v/>
      </c>
      <c r="U1462" s="168"/>
      <c r="V1462" s="169" t="e">
        <f>IF(C1462="",NA(),MATCH($B1462&amp;$C1462,'Smelter Look-up'!$J:$J,0))</f>
        <v>#N/A</v>
      </c>
      <c r="X1462" s="170">
        <f t="shared" ca="1" si="70"/>
        <v>0</v>
      </c>
      <c r="AB1462" s="314" t="str">
        <f t="shared" si="72"/>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1"/>
        <v/>
      </c>
      <c r="T1463" s="155" t="str">
        <f ca="1">IF(B1463="","",IF(ISERROR(MATCH($J1463,SorP!$B$1:$B$6226,0)),"",INDIRECT("'SorP'!$A$"&amp;MATCH($S1463&amp;$J1463,SorP!C:C,0))))</f>
        <v/>
      </c>
      <c r="U1463" s="168"/>
      <c r="V1463" s="169" t="e">
        <f>IF(C1463="",NA(),MATCH($B1463&amp;$C1463,'Smelter Look-up'!$J:$J,0))</f>
        <v>#N/A</v>
      </c>
      <c r="X1463" s="170">
        <f t="shared" ca="1" si="70"/>
        <v>0</v>
      </c>
      <c r="AB1463" s="314" t="str">
        <f t="shared" si="72"/>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1"/>
        <v/>
      </c>
      <c r="T1464" s="155" t="str">
        <f ca="1">IF(B1464="","",IF(ISERROR(MATCH($J1464,SorP!$B$1:$B$6226,0)),"",INDIRECT("'SorP'!$A$"&amp;MATCH($S1464&amp;$J1464,SorP!C:C,0))))</f>
        <v/>
      </c>
      <c r="U1464" s="168"/>
      <c r="V1464" s="169" t="e">
        <f>IF(C1464="",NA(),MATCH($B1464&amp;$C1464,'Smelter Look-up'!$J:$J,0))</f>
        <v>#N/A</v>
      </c>
      <c r="X1464" s="170">
        <f t="shared" ca="1" si="70"/>
        <v>0</v>
      </c>
      <c r="AB1464" s="314" t="str">
        <f t="shared" si="72"/>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1"/>
        <v/>
      </c>
      <c r="T1465" s="155" t="str">
        <f ca="1">IF(B1465="","",IF(ISERROR(MATCH($J1465,SorP!$B$1:$B$6226,0)),"",INDIRECT("'SorP'!$A$"&amp;MATCH($S1465&amp;$J1465,SorP!C:C,0))))</f>
        <v/>
      </c>
      <c r="U1465" s="168"/>
      <c r="V1465" s="169" t="e">
        <f>IF(C1465="",NA(),MATCH($B1465&amp;$C1465,'Smelter Look-up'!$J:$J,0))</f>
        <v>#N/A</v>
      </c>
      <c r="X1465" s="170">
        <f t="shared" ca="1" si="70"/>
        <v>0</v>
      </c>
      <c r="AB1465" s="314" t="str">
        <f t="shared" si="72"/>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1"/>
        <v/>
      </c>
      <c r="T1466" s="155" t="str">
        <f ca="1">IF(B1466="","",IF(ISERROR(MATCH($J1466,SorP!$B$1:$B$6226,0)),"",INDIRECT("'SorP'!$A$"&amp;MATCH($S1466&amp;$J1466,SorP!C:C,0))))</f>
        <v/>
      </c>
      <c r="U1466" s="168"/>
      <c r="V1466" s="169" t="e">
        <f>IF(C1466="",NA(),MATCH($B1466&amp;$C1466,'Smelter Look-up'!$J:$J,0))</f>
        <v>#N/A</v>
      </c>
      <c r="X1466" s="170">
        <f t="shared" ca="1" si="70"/>
        <v>0</v>
      </c>
      <c r="AB1466" s="314" t="str">
        <f t="shared" si="72"/>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1"/>
        <v/>
      </c>
      <c r="T1467" s="155" t="str">
        <f ca="1">IF(B1467="","",IF(ISERROR(MATCH($J1467,SorP!$B$1:$B$6226,0)),"",INDIRECT("'SorP'!$A$"&amp;MATCH($S1467&amp;$J1467,SorP!C:C,0))))</f>
        <v/>
      </c>
      <c r="U1467" s="168"/>
      <c r="V1467" s="169" t="e">
        <f>IF(C1467="",NA(),MATCH($B1467&amp;$C1467,'Smelter Look-up'!$J:$J,0))</f>
        <v>#N/A</v>
      </c>
      <c r="X1467" s="170">
        <f t="shared" ca="1" si="70"/>
        <v>0</v>
      </c>
      <c r="AB1467" s="314" t="str">
        <f t="shared" si="72"/>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1"/>
        <v/>
      </c>
      <c r="T1468" s="155" t="str">
        <f ca="1">IF(B1468="","",IF(ISERROR(MATCH($J1468,SorP!$B$1:$B$6226,0)),"",INDIRECT("'SorP'!$A$"&amp;MATCH($S1468&amp;$J1468,SorP!C:C,0))))</f>
        <v/>
      </c>
      <c r="U1468" s="168"/>
      <c r="V1468" s="169" t="e">
        <f>IF(C1468="",NA(),MATCH($B1468&amp;$C1468,'Smelter Look-up'!$J:$J,0))</f>
        <v>#N/A</v>
      </c>
      <c r="X1468" s="170">
        <f t="shared" ca="1" si="70"/>
        <v>0</v>
      </c>
      <c r="AB1468" s="314" t="str">
        <f t="shared" si="72"/>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1"/>
        <v/>
      </c>
      <c r="T1469" s="155" t="str">
        <f ca="1">IF(B1469="","",IF(ISERROR(MATCH($J1469,SorP!$B$1:$B$6226,0)),"",INDIRECT("'SorP'!$A$"&amp;MATCH($S1469&amp;$J1469,SorP!C:C,0))))</f>
        <v/>
      </c>
      <c r="U1469" s="168"/>
      <c r="V1469" s="169" t="e">
        <f>IF(C1469="",NA(),MATCH($B1469&amp;$C1469,'Smelter Look-up'!$J:$J,0))</f>
        <v>#N/A</v>
      </c>
      <c r="X1469" s="170">
        <f t="shared" ca="1" si="70"/>
        <v>0</v>
      </c>
      <c r="AB1469" s="314" t="str">
        <f t="shared" si="72"/>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1"/>
        <v/>
      </c>
      <c r="T1470" s="155" t="str">
        <f ca="1">IF(B1470="","",IF(ISERROR(MATCH($J1470,SorP!$B$1:$B$6226,0)),"",INDIRECT("'SorP'!$A$"&amp;MATCH($S1470&amp;$J1470,SorP!C:C,0))))</f>
        <v/>
      </c>
      <c r="U1470" s="168"/>
      <c r="V1470" s="169" t="e">
        <f>IF(C1470="",NA(),MATCH($B1470&amp;$C1470,'Smelter Look-up'!$J:$J,0))</f>
        <v>#N/A</v>
      </c>
      <c r="X1470" s="170">
        <f t="shared" ca="1" si="70"/>
        <v>0</v>
      </c>
      <c r="AB1470" s="314" t="str">
        <f t="shared" si="72"/>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1"/>
        <v/>
      </c>
      <c r="T1471" s="155" t="str">
        <f ca="1">IF(B1471="","",IF(ISERROR(MATCH($J1471,SorP!$B$1:$B$6226,0)),"",INDIRECT("'SorP'!$A$"&amp;MATCH($S1471&amp;$J1471,SorP!C:C,0))))</f>
        <v/>
      </c>
      <c r="U1471" s="168"/>
      <c r="V1471" s="169" t="e">
        <f>IF(C1471="",NA(),MATCH($B1471&amp;$C1471,'Smelter Look-up'!$J:$J,0))</f>
        <v>#N/A</v>
      </c>
      <c r="X1471" s="170">
        <f t="shared" ref="X1471:X1534" ca="1" si="73">IF(AND(C1471="Smelter not listed",OR(LEN(D1471)=0,LEN(E1471)=0)),1,0)</f>
        <v>0</v>
      </c>
      <c r="AB1471" s="314" t="str">
        <f t="shared" si="72"/>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4">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3"/>
        <v>0</v>
      </c>
      <c r="AB1472" s="314" t="str">
        <f t="shared" si="72"/>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4"/>
        <v/>
      </c>
      <c r="T1473" s="155" t="str">
        <f ca="1">IF(B1473="","",IF(ISERROR(MATCH($J1473,SorP!$B$1:$B$6226,0)),"",INDIRECT("'SorP'!$A$"&amp;MATCH($S1473&amp;$J1473,SorP!C:C,0))))</f>
        <v/>
      </c>
      <c r="U1473" s="168"/>
      <c r="V1473" s="169" t="e">
        <f>IF(C1473="",NA(),MATCH($B1473&amp;$C1473,'Smelter Look-up'!$J:$J,0))</f>
        <v>#N/A</v>
      </c>
      <c r="X1473" s="170">
        <f t="shared" ca="1" si="73"/>
        <v>0</v>
      </c>
      <c r="AB1473" s="314" t="str">
        <f t="shared" si="72"/>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4"/>
        <v/>
      </c>
      <c r="T1474" s="155" t="str">
        <f ca="1">IF(B1474="","",IF(ISERROR(MATCH($J1474,SorP!$B$1:$B$6226,0)),"",INDIRECT("'SorP'!$A$"&amp;MATCH($S1474&amp;$J1474,SorP!C:C,0))))</f>
        <v/>
      </c>
      <c r="U1474" s="168"/>
      <c r="V1474" s="169" t="e">
        <f>IF(C1474="",NA(),MATCH($B1474&amp;$C1474,'Smelter Look-up'!$J:$J,0))</f>
        <v>#N/A</v>
      </c>
      <c r="X1474" s="170">
        <f t="shared" ca="1" si="73"/>
        <v>0</v>
      </c>
      <c r="AB1474" s="314" t="str">
        <f t="shared" si="72"/>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4"/>
        <v/>
      </c>
      <c r="T1475" s="155" t="str">
        <f ca="1">IF(B1475="","",IF(ISERROR(MATCH($J1475,SorP!$B$1:$B$6226,0)),"",INDIRECT("'SorP'!$A$"&amp;MATCH($S1475&amp;$J1475,SorP!C:C,0))))</f>
        <v/>
      </c>
      <c r="U1475" s="168"/>
      <c r="V1475" s="169" t="e">
        <f>IF(C1475="",NA(),MATCH($B1475&amp;$C1475,'Smelter Look-up'!$J:$J,0))</f>
        <v>#N/A</v>
      </c>
      <c r="X1475" s="170">
        <f t="shared" ca="1" si="73"/>
        <v>0</v>
      </c>
      <c r="AB1475" s="314" t="str">
        <f t="shared" si="72"/>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4"/>
        <v/>
      </c>
      <c r="T1476" s="155" t="str">
        <f ca="1">IF(B1476="","",IF(ISERROR(MATCH($J1476,SorP!$B$1:$B$6226,0)),"",INDIRECT("'SorP'!$A$"&amp;MATCH($S1476&amp;$J1476,SorP!C:C,0))))</f>
        <v/>
      </c>
      <c r="U1476" s="168"/>
      <c r="V1476" s="169" t="e">
        <f>IF(C1476="",NA(),MATCH($B1476&amp;$C1476,'Smelter Look-up'!$J:$J,0))</f>
        <v>#N/A</v>
      </c>
      <c r="X1476" s="170">
        <f t="shared" ca="1" si="73"/>
        <v>0</v>
      </c>
      <c r="AB1476" s="314" t="str">
        <f t="shared" si="72"/>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4"/>
        <v/>
      </c>
      <c r="T1477" s="155" t="str">
        <f ca="1">IF(B1477="","",IF(ISERROR(MATCH($J1477,SorP!$B$1:$B$6226,0)),"",INDIRECT("'SorP'!$A$"&amp;MATCH($S1477&amp;$J1477,SorP!C:C,0))))</f>
        <v/>
      </c>
      <c r="U1477" s="168"/>
      <c r="V1477" s="169" t="e">
        <f>IF(C1477="",NA(),MATCH($B1477&amp;$C1477,'Smelter Look-up'!$J:$J,0))</f>
        <v>#N/A</v>
      </c>
      <c r="X1477" s="170">
        <f t="shared" ca="1" si="73"/>
        <v>0</v>
      </c>
      <c r="AB1477" s="314" t="str">
        <f t="shared" si="72"/>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4"/>
        <v/>
      </c>
      <c r="T1478" s="155" t="str">
        <f ca="1">IF(B1478="","",IF(ISERROR(MATCH($J1478,SorP!$B$1:$B$6226,0)),"",INDIRECT("'SorP'!$A$"&amp;MATCH($S1478&amp;$J1478,SorP!C:C,0))))</f>
        <v/>
      </c>
      <c r="U1478" s="168"/>
      <c r="V1478" s="169" t="e">
        <f>IF(C1478="",NA(),MATCH($B1478&amp;$C1478,'Smelter Look-up'!$J:$J,0))</f>
        <v>#N/A</v>
      </c>
      <c r="X1478" s="170">
        <f t="shared" ca="1" si="73"/>
        <v>0</v>
      </c>
      <c r="AB1478" s="314" t="str">
        <f t="shared" ref="AB1478:AB1541" si="75">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4"/>
        <v/>
      </c>
      <c r="T1479" s="155" t="str">
        <f ca="1">IF(B1479="","",IF(ISERROR(MATCH($J1479,SorP!$B$1:$B$6226,0)),"",INDIRECT("'SorP'!$A$"&amp;MATCH($S1479&amp;$J1479,SorP!C:C,0))))</f>
        <v/>
      </c>
      <c r="U1479" s="168"/>
      <c r="V1479" s="169" t="e">
        <f>IF(C1479="",NA(),MATCH($B1479&amp;$C1479,'Smelter Look-up'!$J:$J,0))</f>
        <v>#N/A</v>
      </c>
      <c r="X1479" s="170">
        <f t="shared" ca="1" si="73"/>
        <v>0</v>
      </c>
      <c r="AB1479" s="314" t="str">
        <f t="shared" si="75"/>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4"/>
        <v/>
      </c>
      <c r="T1480" s="155" t="str">
        <f ca="1">IF(B1480="","",IF(ISERROR(MATCH($J1480,SorP!$B$1:$B$6226,0)),"",INDIRECT("'SorP'!$A$"&amp;MATCH($S1480&amp;$J1480,SorP!C:C,0))))</f>
        <v/>
      </c>
      <c r="U1480" s="168"/>
      <c r="V1480" s="169" t="e">
        <f>IF(C1480="",NA(),MATCH($B1480&amp;$C1480,'Smelter Look-up'!$J:$J,0))</f>
        <v>#N/A</v>
      </c>
      <c r="X1480" s="170">
        <f t="shared" ca="1" si="73"/>
        <v>0</v>
      </c>
      <c r="AB1480" s="314" t="str">
        <f t="shared" si="75"/>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4"/>
        <v/>
      </c>
      <c r="T1481" s="155" t="str">
        <f ca="1">IF(B1481="","",IF(ISERROR(MATCH($J1481,SorP!$B$1:$B$6226,0)),"",INDIRECT("'SorP'!$A$"&amp;MATCH($S1481&amp;$J1481,SorP!C:C,0))))</f>
        <v/>
      </c>
      <c r="U1481" s="168"/>
      <c r="V1481" s="169" t="e">
        <f>IF(C1481="",NA(),MATCH($B1481&amp;$C1481,'Smelter Look-up'!$J:$J,0))</f>
        <v>#N/A</v>
      </c>
      <c r="X1481" s="170">
        <f t="shared" ca="1" si="73"/>
        <v>0</v>
      </c>
      <c r="AB1481" s="314" t="str">
        <f t="shared" si="75"/>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4"/>
        <v/>
      </c>
      <c r="T1482" s="155" t="str">
        <f ca="1">IF(B1482="","",IF(ISERROR(MATCH($J1482,SorP!$B$1:$B$6226,0)),"",INDIRECT("'SorP'!$A$"&amp;MATCH($S1482&amp;$J1482,SorP!C:C,0))))</f>
        <v/>
      </c>
      <c r="U1482" s="168"/>
      <c r="V1482" s="169" t="e">
        <f>IF(C1482="",NA(),MATCH($B1482&amp;$C1482,'Smelter Look-up'!$J:$J,0))</f>
        <v>#N/A</v>
      </c>
      <c r="X1482" s="170">
        <f t="shared" ca="1" si="73"/>
        <v>0</v>
      </c>
      <c r="AB1482" s="314" t="str">
        <f t="shared" si="75"/>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4"/>
        <v/>
      </c>
      <c r="T1483" s="155" t="str">
        <f ca="1">IF(B1483="","",IF(ISERROR(MATCH($J1483,SorP!$B$1:$B$6226,0)),"",INDIRECT("'SorP'!$A$"&amp;MATCH($S1483&amp;$J1483,SorP!C:C,0))))</f>
        <v/>
      </c>
      <c r="U1483" s="168"/>
      <c r="V1483" s="169" t="e">
        <f>IF(C1483="",NA(),MATCH($B1483&amp;$C1483,'Smelter Look-up'!$J:$J,0))</f>
        <v>#N/A</v>
      </c>
      <c r="X1483" s="170">
        <f t="shared" ca="1" si="73"/>
        <v>0</v>
      </c>
      <c r="AB1483" s="314" t="str">
        <f t="shared" si="75"/>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4"/>
        <v/>
      </c>
      <c r="T1484" s="155" t="str">
        <f ca="1">IF(B1484="","",IF(ISERROR(MATCH($J1484,SorP!$B$1:$B$6226,0)),"",INDIRECT("'SorP'!$A$"&amp;MATCH($S1484&amp;$J1484,SorP!C:C,0))))</f>
        <v/>
      </c>
      <c r="U1484" s="168"/>
      <c r="V1484" s="169" t="e">
        <f>IF(C1484="",NA(),MATCH($B1484&amp;$C1484,'Smelter Look-up'!$J:$J,0))</f>
        <v>#N/A</v>
      </c>
      <c r="X1484" s="170">
        <f t="shared" ca="1" si="73"/>
        <v>0</v>
      </c>
      <c r="AB1484" s="314" t="str">
        <f t="shared" si="75"/>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4"/>
        <v/>
      </c>
      <c r="T1485" s="155" t="str">
        <f ca="1">IF(B1485="","",IF(ISERROR(MATCH($J1485,SorP!$B$1:$B$6226,0)),"",INDIRECT("'SorP'!$A$"&amp;MATCH($S1485&amp;$J1485,SorP!C:C,0))))</f>
        <v/>
      </c>
      <c r="U1485" s="168"/>
      <c r="V1485" s="169" t="e">
        <f>IF(C1485="",NA(),MATCH($B1485&amp;$C1485,'Smelter Look-up'!$J:$J,0))</f>
        <v>#N/A</v>
      </c>
      <c r="X1485" s="170">
        <f t="shared" ca="1" si="73"/>
        <v>0</v>
      </c>
      <c r="AB1485" s="314" t="str">
        <f t="shared" si="75"/>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4"/>
        <v/>
      </c>
      <c r="T1486" s="155" t="str">
        <f ca="1">IF(B1486="","",IF(ISERROR(MATCH($J1486,SorP!$B$1:$B$6226,0)),"",INDIRECT("'SorP'!$A$"&amp;MATCH($S1486&amp;$J1486,SorP!C:C,0))))</f>
        <v/>
      </c>
      <c r="U1486" s="168"/>
      <c r="V1486" s="169" t="e">
        <f>IF(C1486="",NA(),MATCH($B1486&amp;$C1486,'Smelter Look-up'!$J:$J,0))</f>
        <v>#N/A</v>
      </c>
      <c r="X1486" s="170">
        <f t="shared" ca="1" si="73"/>
        <v>0</v>
      </c>
      <c r="AB1486" s="314" t="str">
        <f t="shared" si="75"/>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4"/>
        <v/>
      </c>
      <c r="T1487" s="155" t="str">
        <f ca="1">IF(B1487="","",IF(ISERROR(MATCH($J1487,SorP!$B$1:$B$6226,0)),"",INDIRECT("'SorP'!$A$"&amp;MATCH($S1487&amp;$J1487,SorP!C:C,0))))</f>
        <v/>
      </c>
      <c r="U1487" s="168"/>
      <c r="V1487" s="169" t="e">
        <f>IF(C1487="",NA(),MATCH($B1487&amp;$C1487,'Smelter Look-up'!$J:$J,0))</f>
        <v>#N/A</v>
      </c>
      <c r="X1487" s="170">
        <f t="shared" ca="1" si="73"/>
        <v>0</v>
      </c>
      <c r="AB1487" s="314" t="str">
        <f t="shared" si="75"/>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4"/>
        <v/>
      </c>
      <c r="T1488" s="155" t="str">
        <f ca="1">IF(B1488="","",IF(ISERROR(MATCH($J1488,SorP!$B$1:$B$6226,0)),"",INDIRECT("'SorP'!$A$"&amp;MATCH($S1488&amp;$J1488,SorP!C:C,0))))</f>
        <v/>
      </c>
      <c r="U1488" s="168"/>
      <c r="V1488" s="169" t="e">
        <f>IF(C1488="",NA(),MATCH($B1488&amp;$C1488,'Smelter Look-up'!$J:$J,0))</f>
        <v>#N/A</v>
      </c>
      <c r="X1488" s="170">
        <f t="shared" ca="1" si="73"/>
        <v>0</v>
      </c>
      <c r="AB1488" s="314" t="str">
        <f t="shared" si="75"/>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4"/>
        <v/>
      </c>
      <c r="T1489" s="155" t="str">
        <f ca="1">IF(B1489="","",IF(ISERROR(MATCH($J1489,SorP!$B$1:$B$6226,0)),"",INDIRECT("'SorP'!$A$"&amp;MATCH($S1489&amp;$J1489,SorP!C:C,0))))</f>
        <v/>
      </c>
      <c r="U1489" s="168"/>
      <c r="V1489" s="169" t="e">
        <f>IF(C1489="",NA(),MATCH($B1489&amp;$C1489,'Smelter Look-up'!$J:$J,0))</f>
        <v>#N/A</v>
      </c>
      <c r="X1489" s="170">
        <f t="shared" ca="1" si="73"/>
        <v>0</v>
      </c>
      <c r="AB1489" s="314" t="str">
        <f t="shared" si="75"/>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4"/>
        <v/>
      </c>
      <c r="T1490" s="155" t="str">
        <f ca="1">IF(B1490="","",IF(ISERROR(MATCH($J1490,SorP!$B$1:$B$6226,0)),"",INDIRECT("'SorP'!$A$"&amp;MATCH($S1490&amp;$J1490,SorP!C:C,0))))</f>
        <v/>
      </c>
      <c r="U1490" s="168"/>
      <c r="V1490" s="169" t="e">
        <f>IF(C1490="",NA(),MATCH($B1490&amp;$C1490,'Smelter Look-up'!$J:$J,0))</f>
        <v>#N/A</v>
      </c>
      <c r="X1490" s="170">
        <f t="shared" ca="1" si="73"/>
        <v>0</v>
      </c>
      <c r="AB1490" s="314" t="str">
        <f t="shared" si="75"/>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4"/>
        <v/>
      </c>
      <c r="T1491" s="155" t="str">
        <f ca="1">IF(B1491="","",IF(ISERROR(MATCH($J1491,SorP!$B$1:$B$6226,0)),"",INDIRECT("'SorP'!$A$"&amp;MATCH($S1491&amp;$J1491,SorP!C:C,0))))</f>
        <v/>
      </c>
      <c r="U1491" s="168"/>
      <c r="V1491" s="169" t="e">
        <f>IF(C1491="",NA(),MATCH($B1491&amp;$C1491,'Smelter Look-up'!$J:$J,0))</f>
        <v>#N/A</v>
      </c>
      <c r="X1491" s="170">
        <f t="shared" ca="1" si="73"/>
        <v>0</v>
      </c>
      <c r="AB1491" s="314" t="str">
        <f t="shared" si="75"/>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4"/>
        <v/>
      </c>
      <c r="T1492" s="155" t="str">
        <f ca="1">IF(B1492="","",IF(ISERROR(MATCH($J1492,SorP!$B$1:$B$6226,0)),"",INDIRECT("'SorP'!$A$"&amp;MATCH($S1492&amp;$J1492,SorP!C:C,0))))</f>
        <v/>
      </c>
      <c r="U1492" s="168"/>
      <c r="V1492" s="169" t="e">
        <f>IF(C1492="",NA(),MATCH($B1492&amp;$C1492,'Smelter Look-up'!$J:$J,0))</f>
        <v>#N/A</v>
      </c>
      <c r="X1492" s="170">
        <f t="shared" ca="1" si="73"/>
        <v>0</v>
      </c>
      <c r="AB1492" s="314" t="str">
        <f t="shared" si="75"/>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4"/>
        <v/>
      </c>
      <c r="T1493" s="155" t="str">
        <f ca="1">IF(B1493="","",IF(ISERROR(MATCH($J1493,SorP!$B$1:$B$6226,0)),"",INDIRECT("'SorP'!$A$"&amp;MATCH($S1493&amp;$J1493,SorP!C:C,0))))</f>
        <v/>
      </c>
      <c r="U1493" s="168"/>
      <c r="V1493" s="169" t="e">
        <f>IF(C1493="",NA(),MATCH($B1493&amp;$C1493,'Smelter Look-up'!$J:$J,0))</f>
        <v>#N/A</v>
      </c>
      <c r="X1493" s="170">
        <f t="shared" ca="1" si="73"/>
        <v>0</v>
      </c>
      <c r="AB1493" s="314" t="str">
        <f t="shared" si="75"/>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4"/>
        <v/>
      </c>
      <c r="T1494" s="155" t="str">
        <f ca="1">IF(B1494="","",IF(ISERROR(MATCH($J1494,SorP!$B$1:$B$6226,0)),"",INDIRECT("'SorP'!$A$"&amp;MATCH($S1494&amp;$J1494,SorP!C:C,0))))</f>
        <v/>
      </c>
      <c r="U1494" s="168"/>
      <c r="V1494" s="169" t="e">
        <f>IF(C1494="",NA(),MATCH($B1494&amp;$C1494,'Smelter Look-up'!$J:$J,0))</f>
        <v>#N/A</v>
      </c>
      <c r="X1494" s="170">
        <f t="shared" ca="1" si="73"/>
        <v>0</v>
      </c>
      <c r="AB1494" s="314" t="str">
        <f t="shared" si="75"/>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4"/>
        <v/>
      </c>
      <c r="T1495" s="155" t="str">
        <f ca="1">IF(B1495="","",IF(ISERROR(MATCH($J1495,SorP!$B$1:$B$6226,0)),"",INDIRECT("'SorP'!$A$"&amp;MATCH($S1495&amp;$J1495,SorP!C:C,0))))</f>
        <v/>
      </c>
      <c r="U1495" s="168"/>
      <c r="V1495" s="169" t="e">
        <f>IF(C1495="",NA(),MATCH($B1495&amp;$C1495,'Smelter Look-up'!$J:$J,0))</f>
        <v>#N/A</v>
      </c>
      <c r="X1495" s="170">
        <f t="shared" ca="1" si="73"/>
        <v>0</v>
      </c>
      <c r="AB1495" s="314" t="str">
        <f t="shared" si="75"/>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4"/>
        <v/>
      </c>
      <c r="T1496" s="155" t="str">
        <f ca="1">IF(B1496="","",IF(ISERROR(MATCH($J1496,SorP!$B$1:$B$6226,0)),"",INDIRECT("'SorP'!$A$"&amp;MATCH($S1496&amp;$J1496,SorP!C:C,0))))</f>
        <v/>
      </c>
      <c r="U1496" s="168"/>
      <c r="V1496" s="169" t="e">
        <f>IF(C1496="",NA(),MATCH($B1496&amp;$C1496,'Smelter Look-up'!$J:$J,0))</f>
        <v>#N/A</v>
      </c>
      <c r="X1496" s="170">
        <f t="shared" ca="1" si="73"/>
        <v>0</v>
      </c>
      <c r="AB1496" s="314" t="str">
        <f t="shared" si="75"/>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4"/>
        <v/>
      </c>
      <c r="T1497" s="155" t="str">
        <f ca="1">IF(B1497="","",IF(ISERROR(MATCH($J1497,SorP!$B$1:$B$6226,0)),"",INDIRECT("'SorP'!$A$"&amp;MATCH($S1497&amp;$J1497,SorP!C:C,0))))</f>
        <v/>
      </c>
      <c r="U1497" s="168"/>
      <c r="V1497" s="169" t="e">
        <f>IF(C1497="",NA(),MATCH($B1497&amp;$C1497,'Smelter Look-up'!$J:$J,0))</f>
        <v>#N/A</v>
      </c>
      <c r="X1497" s="170">
        <f t="shared" ca="1" si="73"/>
        <v>0</v>
      </c>
      <c r="AB1497" s="314" t="str">
        <f t="shared" si="75"/>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4"/>
        <v/>
      </c>
      <c r="T1498" s="155" t="str">
        <f ca="1">IF(B1498="","",IF(ISERROR(MATCH($J1498,SorP!$B$1:$B$6226,0)),"",INDIRECT("'SorP'!$A$"&amp;MATCH($S1498&amp;$J1498,SorP!C:C,0))))</f>
        <v/>
      </c>
      <c r="U1498" s="168"/>
      <c r="V1498" s="169" t="e">
        <f>IF(C1498="",NA(),MATCH($B1498&amp;$C1498,'Smelter Look-up'!$J:$J,0))</f>
        <v>#N/A</v>
      </c>
      <c r="X1498" s="170">
        <f t="shared" ca="1" si="73"/>
        <v>0</v>
      </c>
      <c r="AB1498" s="314" t="str">
        <f t="shared" si="75"/>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4"/>
        <v/>
      </c>
      <c r="T1499" s="155" t="str">
        <f ca="1">IF(B1499="","",IF(ISERROR(MATCH($J1499,SorP!$B$1:$B$6226,0)),"",INDIRECT("'SorP'!$A$"&amp;MATCH($S1499&amp;$J1499,SorP!C:C,0))))</f>
        <v/>
      </c>
      <c r="U1499" s="168"/>
      <c r="V1499" s="169" t="e">
        <f>IF(C1499="",NA(),MATCH($B1499&amp;$C1499,'Smelter Look-up'!$J:$J,0))</f>
        <v>#N/A</v>
      </c>
      <c r="X1499" s="170">
        <f t="shared" ca="1" si="73"/>
        <v>0</v>
      </c>
      <c r="AB1499" s="314" t="str">
        <f t="shared" si="75"/>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4"/>
        <v/>
      </c>
      <c r="T1500" s="155" t="str">
        <f ca="1">IF(B1500="","",IF(ISERROR(MATCH($J1500,SorP!$B$1:$B$6226,0)),"",INDIRECT("'SorP'!$A$"&amp;MATCH($S1500&amp;$J1500,SorP!C:C,0))))</f>
        <v/>
      </c>
      <c r="U1500" s="168"/>
      <c r="V1500" s="169" t="e">
        <f>IF(C1500="",NA(),MATCH($B1500&amp;$C1500,'Smelter Look-up'!$J:$J,0))</f>
        <v>#N/A</v>
      </c>
      <c r="X1500" s="170">
        <f t="shared" ca="1" si="73"/>
        <v>0</v>
      </c>
      <c r="AB1500" s="314" t="str">
        <f t="shared" si="75"/>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4"/>
        <v/>
      </c>
      <c r="T1501" s="155" t="str">
        <f ca="1">IF(B1501="","",IF(ISERROR(MATCH($J1501,SorP!$B$1:$B$6226,0)),"",INDIRECT("'SorP'!$A$"&amp;MATCH($S1501&amp;$J1501,SorP!C:C,0))))</f>
        <v/>
      </c>
      <c r="U1501" s="168"/>
      <c r="V1501" s="169" t="e">
        <f>IF(C1501="",NA(),MATCH($B1501&amp;$C1501,'Smelter Look-up'!$J:$J,0))</f>
        <v>#N/A</v>
      </c>
      <c r="X1501" s="170">
        <f t="shared" ca="1" si="73"/>
        <v>0</v>
      </c>
      <c r="AB1501" s="314" t="str">
        <f t="shared" si="75"/>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4"/>
        <v/>
      </c>
      <c r="T1502" s="155" t="str">
        <f ca="1">IF(B1502="","",IF(ISERROR(MATCH($J1502,SorP!$B$1:$B$6226,0)),"",INDIRECT("'SorP'!$A$"&amp;MATCH($S1502&amp;$J1502,SorP!C:C,0))))</f>
        <v/>
      </c>
      <c r="U1502" s="168"/>
      <c r="V1502" s="169" t="e">
        <f>IF(C1502="",NA(),MATCH($B1502&amp;$C1502,'Smelter Look-up'!$J:$J,0))</f>
        <v>#N/A</v>
      </c>
      <c r="X1502" s="170">
        <f t="shared" ca="1" si="73"/>
        <v>0</v>
      </c>
      <c r="AB1502" s="314" t="str">
        <f t="shared" si="75"/>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4"/>
        <v/>
      </c>
      <c r="T1503" s="155" t="str">
        <f ca="1">IF(B1503="","",IF(ISERROR(MATCH($J1503,SorP!$B$1:$B$6226,0)),"",INDIRECT("'SorP'!$A$"&amp;MATCH($S1503&amp;$J1503,SorP!C:C,0))))</f>
        <v/>
      </c>
      <c r="U1503" s="168"/>
      <c r="V1503" s="169" t="e">
        <f>IF(C1503="",NA(),MATCH($B1503&amp;$C1503,'Smelter Look-up'!$J:$J,0))</f>
        <v>#N/A</v>
      </c>
      <c r="X1503" s="170">
        <f t="shared" ca="1" si="73"/>
        <v>0</v>
      </c>
      <c r="AB1503" s="314" t="str">
        <f t="shared" si="75"/>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4"/>
        <v/>
      </c>
      <c r="T1504" s="155" t="str">
        <f ca="1">IF(B1504="","",IF(ISERROR(MATCH($J1504,SorP!$B$1:$B$6226,0)),"",INDIRECT("'SorP'!$A$"&amp;MATCH($S1504&amp;$J1504,SorP!C:C,0))))</f>
        <v/>
      </c>
      <c r="U1504" s="168"/>
      <c r="V1504" s="169" t="e">
        <f>IF(C1504="",NA(),MATCH($B1504&amp;$C1504,'Smelter Look-up'!$J:$J,0))</f>
        <v>#N/A</v>
      </c>
      <c r="X1504" s="170">
        <f t="shared" ca="1" si="73"/>
        <v>0</v>
      </c>
      <c r="AB1504" s="314" t="str">
        <f t="shared" si="75"/>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4"/>
        <v/>
      </c>
      <c r="T1505" s="155" t="str">
        <f ca="1">IF(B1505="","",IF(ISERROR(MATCH($J1505,SorP!$B$1:$B$6226,0)),"",INDIRECT("'SorP'!$A$"&amp;MATCH($S1505&amp;$J1505,SorP!C:C,0))))</f>
        <v/>
      </c>
      <c r="U1505" s="168"/>
      <c r="V1505" s="169" t="e">
        <f>IF(C1505="",NA(),MATCH($B1505&amp;$C1505,'Smelter Look-up'!$J:$J,0))</f>
        <v>#N/A</v>
      </c>
      <c r="X1505" s="170">
        <f t="shared" ca="1" si="73"/>
        <v>0</v>
      </c>
      <c r="AB1505" s="314" t="str">
        <f t="shared" si="75"/>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4"/>
        <v/>
      </c>
      <c r="T1506" s="155" t="str">
        <f ca="1">IF(B1506="","",IF(ISERROR(MATCH($J1506,SorP!$B$1:$B$6226,0)),"",INDIRECT("'SorP'!$A$"&amp;MATCH($S1506&amp;$J1506,SorP!C:C,0))))</f>
        <v/>
      </c>
      <c r="U1506" s="168"/>
      <c r="V1506" s="169" t="e">
        <f>IF(C1506="",NA(),MATCH($B1506&amp;$C1506,'Smelter Look-up'!$J:$J,0))</f>
        <v>#N/A</v>
      </c>
      <c r="X1506" s="170">
        <f t="shared" ca="1" si="73"/>
        <v>0</v>
      </c>
      <c r="AB1506" s="314" t="str">
        <f t="shared" si="75"/>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4"/>
        <v/>
      </c>
      <c r="T1507" s="155" t="str">
        <f ca="1">IF(B1507="","",IF(ISERROR(MATCH($J1507,SorP!$B$1:$B$6226,0)),"",INDIRECT("'SorP'!$A$"&amp;MATCH($S1507&amp;$J1507,SorP!C:C,0))))</f>
        <v/>
      </c>
      <c r="U1507" s="168"/>
      <c r="V1507" s="169" t="e">
        <f>IF(C1507="",NA(),MATCH($B1507&amp;$C1507,'Smelter Look-up'!$J:$J,0))</f>
        <v>#N/A</v>
      </c>
      <c r="X1507" s="170">
        <f t="shared" ca="1" si="73"/>
        <v>0</v>
      </c>
      <c r="AB1507" s="314" t="str">
        <f t="shared" si="75"/>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4"/>
        <v/>
      </c>
      <c r="T1508" s="155" t="str">
        <f ca="1">IF(B1508="","",IF(ISERROR(MATCH($J1508,SorP!$B$1:$B$6226,0)),"",INDIRECT("'SorP'!$A$"&amp;MATCH($S1508&amp;$J1508,SorP!C:C,0))))</f>
        <v/>
      </c>
      <c r="U1508" s="168"/>
      <c r="V1508" s="169" t="e">
        <f>IF(C1508="",NA(),MATCH($B1508&amp;$C1508,'Smelter Look-up'!$J:$J,0))</f>
        <v>#N/A</v>
      </c>
      <c r="X1508" s="170">
        <f t="shared" ca="1" si="73"/>
        <v>0</v>
      </c>
      <c r="AB1508" s="314" t="str">
        <f t="shared" si="75"/>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4"/>
        <v/>
      </c>
      <c r="T1509" s="155" t="str">
        <f ca="1">IF(B1509="","",IF(ISERROR(MATCH($J1509,SorP!$B$1:$B$6226,0)),"",INDIRECT("'SorP'!$A$"&amp;MATCH($S1509&amp;$J1509,SorP!C:C,0))))</f>
        <v/>
      </c>
      <c r="U1509" s="168"/>
      <c r="V1509" s="169" t="e">
        <f>IF(C1509="",NA(),MATCH($B1509&amp;$C1509,'Smelter Look-up'!$J:$J,0))</f>
        <v>#N/A</v>
      </c>
      <c r="X1509" s="170">
        <f t="shared" ca="1" si="73"/>
        <v>0</v>
      </c>
      <c r="AB1509" s="314" t="str">
        <f t="shared" si="75"/>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4"/>
        <v/>
      </c>
      <c r="T1510" s="155" t="str">
        <f ca="1">IF(B1510="","",IF(ISERROR(MATCH($J1510,SorP!$B$1:$B$6226,0)),"",INDIRECT("'SorP'!$A$"&amp;MATCH($S1510&amp;$J1510,SorP!C:C,0))))</f>
        <v/>
      </c>
      <c r="U1510" s="168"/>
      <c r="V1510" s="169" t="e">
        <f>IF(C1510="",NA(),MATCH($B1510&amp;$C1510,'Smelter Look-up'!$J:$J,0))</f>
        <v>#N/A</v>
      </c>
      <c r="X1510" s="170">
        <f t="shared" ca="1" si="73"/>
        <v>0</v>
      </c>
      <c r="AB1510" s="314" t="str">
        <f t="shared" si="75"/>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4"/>
        <v/>
      </c>
      <c r="T1511" s="155" t="str">
        <f ca="1">IF(B1511="","",IF(ISERROR(MATCH($J1511,SorP!$B$1:$B$6226,0)),"",INDIRECT("'SorP'!$A$"&amp;MATCH($S1511&amp;$J1511,SorP!C:C,0))))</f>
        <v/>
      </c>
      <c r="U1511" s="168"/>
      <c r="V1511" s="169" t="e">
        <f>IF(C1511="",NA(),MATCH($B1511&amp;$C1511,'Smelter Look-up'!$J:$J,0))</f>
        <v>#N/A</v>
      </c>
      <c r="X1511" s="170">
        <f t="shared" ca="1" si="73"/>
        <v>0</v>
      </c>
      <c r="AB1511" s="314" t="str">
        <f t="shared" si="75"/>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4"/>
        <v/>
      </c>
      <c r="T1512" s="155" t="str">
        <f ca="1">IF(B1512="","",IF(ISERROR(MATCH($J1512,SorP!$B$1:$B$6226,0)),"",INDIRECT("'SorP'!$A$"&amp;MATCH($S1512&amp;$J1512,SorP!C:C,0))))</f>
        <v/>
      </c>
      <c r="U1512" s="168"/>
      <c r="V1512" s="169" t="e">
        <f>IF(C1512="",NA(),MATCH($B1512&amp;$C1512,'Smelter Look-up'!$J:$J,0))</f>
        <v>#N/A</v>
      </c>
      <c r="X1512" s="170">
        <f t="shared" ca="1" si="73"/>
        <v>0</v>
      </c>
      <c r="AB1512" s="314" t="str">
        <f t="shared" si="75"/>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4"/>
        <v/>
      </c>
      <c r="T1513" s="155" t="str">
        <f ca="1">IF(B1513="","",IF(ISERROR(MATCH($J1513,SorP!$B$1:$B$6226,0)),"",INDIRECT("'SorP'!$A$"&amp;MATCH($S1513&amp;$J1513,SorP!C:C,0))))</f>
        <v/>
      </c>
      <c r="U1513" s="168"/>
      <c r="V1513" s="169" t="e">
        <f>IF(C1513="",NA(),MATCH($B1513&amp;$C1513,'Smelter Look-up'!$J:$J,0))</f>
        <v>#N/A</v>
      </c>
      <c r="X1513" s="170">
        <f t="shared" ca="1" si="73"/>
        <v>0</v>
      </c>
      <c r="AB1513" s="314" t="str">
        <f t="shared" si="75"/>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4"/>
        <v/>
      </c>
      <c r="T1514" s="155" t="str">
        <f ca="1">IF(B1514="","",IF(ISERROR(MATCH($J1514,SorP!$B$1:$B$6226,0)),"",INDIRECT("'SorP'!$A$"&amp;MATCH($S1514&amp;$J1514,SorP!C:C,0))))</f>
        <v/>
      </c>
      <c r="U1514" s="168"/>
      <c r="V1514" s="169" t="e">
        <f>IF(C1514="",NA(),MATCH($B1514&amp;$C1514,'Smelter Look-up'!$J:$J,0))</f>
        <v>#N/A</v>
      </c>
      <c r="X1514" s="170">
        <f t="shared" ca="1" si="73"/>
        <v>0</v>
      </c>
      <c r="AB1514" s="314" t="str">
        <f t="shared" si="75"/>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4"/>
        <v/>
      </c>
      <c r="T1515" s="155" t="str">
        <f ca="1">IF(B1515="","",IF(ISERROR(MATCH($J1515,SorP!$B$1:$B$6226,0)),"",INDIRECT("'SorP'!$A$"&amp;MATCH($S1515&amp;$J1515,SorP!C:C,0))))</f>
        <v/>
      </c>
      <c r="U1515" s="168"/>
      <c r="V1515" s="169" t="e">
        <f>IF(C1515="",NA(),MATCH($B1515&amp;$C1515,'Smelter Look-up'!$J:$J,0))</f>
        <v>#N/A</v>
      </c>
      <c r="X1515" s="170">
        <f t="shared" ca="1" si="73"/>
        <v>0</v>
      </c>
      <c r="AB1515" s="314" t="str">
        <f t="shared" si="75"/>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4"/>
        <v/>
      </c>
      <c r="T1516" s="155" t="str">
        <f ca="1">IF(B1516="","",IF(ISERROR(MATCH($J1516,SorP!$B$1:$B$6226,0)),"",INDIRECT("'SorP'!$A$"&amp;MATCH($S1516&amp;$J1516,SorP!C:C,0))))</f>
        <v/>
      </c>
      <c r="U1516" s="168"/>
      <c r="V1516" s="169" t="e">
        <f>IF(C1516="",NA(),MATCH($B1516&amp;$C1516,'Smelter Look-up'!$J:$J,0))</f>
        <v>#N/A</v>
      </c>
      <c r="X1516" s="170">
        <f t="shared" ca="1" si="73"/>
        <v>0</v>
      </c>
      <c r="AB1516" s="314" t="str">
        <f t="shared" si="75"/>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4"/>
        <v/>
      </c>
      <c r="T1517" s="155" t="str">
        <f ca="1">IF(B1517="","",IF(ISERROR(MATCH($J1517,SorP!$B$1:$B$6226,0)),"",INDIRECT("'SorP'!$A$"&amp;MATCH($S1517&amp;$J1517,SorP!C:C,0))))</f>
        <v/>
      </c>
      <c r="U1517" s="168"/>
      <c r="V1517" s="169" t="e">
        <f>IF(C1517="",NA(),MATCH($B1517&amp;$C1517,'Smelter Look-up'!$J:$J,0))</f>
        <v>#N/A</v>
      </c>
      <c r="X1517" s="170">
        <f t="shared" ca="1" si="73"/>
        <v>0</v>
      </c>
      <c r="AB1517" s="314" t="str">
        <f t="shared" si="75"/>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4"/>
        <v/>
      </c>
      <c r="T1518" s="155" t="str">
        <f ca="1">IF(B1518="","",IF(ISERROR(MATCH($J1518,SorP!$B$1:$B$6226,0)),"",INDIRECT("'SorP'!$A$"&amp;MATCH($S1518&amp;$J1518,SorP!C:C,0))))</f>
        <v/>
      </c>
      <c r="U1518" s="168"/>
      <c r="V1518" s="169" t="e">
        <f>IF(C1518="",NA(),MATCH($B1518&amp;$C1518,'Smelter Look-up'!$J:$J,0))</f>
        <v>#N/A</v>
      </c>
      <c r="X1518" s="170">
        <f t="shared" ca="1" si="73"/>
        <v>0</v>
      </c>
      <c r="AB1518" s="314" t="str">
        <f t="shared" si="75"/>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4"/>
        <v/>
      </c>
      <c r="T1519" s="155" t="str">
        <f ca="1">IF(B1519="","",IF(ISERROR(MATCH($J1519,SorP!$B$1:$B$6226,0)),"",INDIRECT("'SorP'!$A$"&amp;MATCH($S1519&amp;$J1519,SorP!C:C,0))))</f>
        <v/>
      </c>
      <c r="U1519" s="168"/>
      <c r="V1519" s="169" t="e">
        <f>IF(C1519="",NA(),MATCH($B1519&amp;$C1519,'Smelter Look-up'!$J:$J,0))</f>
        <v>#N/A</v>
      </c>
      <c r="X1519" s="170">
        <f t="shared" ca="1" si="73"/>
        <v>0</v>
      </c>
      <c r="AB1519" s="314" t="str">
        <f t="shared" si="75"/>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4"/>
        <v/>
      </c>
      <c r="T1520" s="155" t="str">
        <f ca="1">IF(B1520="","",IF(ISERROR(MATCH($J1520,SorP!$B$1:$B$6226,0)),"",INDIRECT("'SorP'!$A$"&amp;MATCH($S1520&amp;$J1520,SorP!C:C,0))))</f>
        <v/>
      </c>
      <c r="U1520" s="168"/>
      <c r="V1520" s="169" t="e">
        <f>IF(C1520="",NA(),MATCH($B1520&amp;$C1520,'Smelter Look-up'!$J:$J,0))</f>
        <v>#N/A</v>
      </c>
      <c r="X1520" s="170">
        <f t="shared" ca="1" si="73"/>
        <v>0</v>
      </c>
      <c r="AB1520" s="314" t="str">
        <f t="shared" si="75"/>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4"/>
        <v/>
      </c>
      <c r="T1521" s="155" t="str">
        <f ca="1">IF(B1521="","",IF(ISERROR(MATCH($J1521,SorP!$B$1:$B$6226,0)),"",INDIRECT("'SorP'!$A$"&amp;MATCH($S1521&amp;$J1521,SorP!C:C,0))))</f>
        <v/>
      </c>
      <c r="U1521" s="168"/>
      <c r="V1521" s="169" t="e">
        <f>IF(C1521="",NA(),MATCH($B1521&amp;$C1521,'Smelter Look-up'!$J:$J,0))</f>
        <v>#N/A</v>
      </c>
      <c r="X1521" s="170">
        <f t="shared" ca="1" si="73"/>
        <v>0</v>
      </c>
      <c r="AB1521" s="314" t="str">
        <f t="shared" si="75"/>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4"/>
        <v/>
      </c>
      <c r="T1522" s="155" t="str">
        <f ca="1">IF(B1522="","",IF(ISERROR(MATCH($J1522,SorP!$B$1:$B$6226,0)),"",INDIRECT("'SorP'!$A$"&amp;MATCH($S1522&amp;$J1522,SorP!C:C,0))))</f>
        <v/>
      </c>
      <c r="U1522" s="168"/>
      <c r="V1522" s="169" t="e">
        <f>IF(C1522="",NA(),MATCH($B1522&amp;$C1522,'Smelter Look-up'!$J:$J,0))</f>
        <v>#N/A</v>
      </c>
      <c r="X1522" s="170">
        <f t="shared" ca="1" si="73"/>
        <v>0</v>
      </c>
      <c r="AB1522" s="314" t="str">
        <f t="shared" si="75"/>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4"/>
        <v/>
      </c>
      <c r="T1523" s="155" t="str">
        <f ca="1">IF(B1523="","",IF(ISERROR(MATCH($J1523,SorP!$B$1:$B$6226,0)),"",INDIRECT("'SorP'!$A$"&amp;MATCH($S1523&amp;$J1523,SorP!C:C,0))))</f>
        <v/>
      </c>
      <c r="U1523" s="168"/>
      <c r="V1523" s="169" t="e">
        <f>IF(C1523="",NA(),MATCH($B1523&amp;$C1523,'Smelter Look-up'!$J:$J,0))</f>
        <v>#N/A</v>
      </c>
      <c r="X1523" s="170">
        <f t="shared" ca="1" si="73"/>
        <v>0</v>
      </c>
      <c r="AB1523" s="314" t="str">
        <f t="shared" si="75"/>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4"/>
        <v/>
      </c>
      <c r="T1524" s="155" t="str">
        <f ca="1">IF(B1524="","",IF(ISERROR(MATCH($J1524,SorP!$B$1:$B$6226,0)),"",INDIRECT("'SorP'!$A$"&amp;MATCH($S1524&amp;$J1524,SorP!C:C,0))))</f>
        <v/>
      </c>
      <c r="U1524" s="168"/>
      <c r="V1524" s="169" t="e">
        <f>IF(C1524="",NA(),MATCH($B1524&amp;$C1524,'Smelter Look-up'!$J:$J,0))</f>
        <v>#N/A</v>
      </c>
      <c r="X1524" s="170">
        <f t="shared" ca="1" si="73"/>
        <v>0</v>
      </c>
      <c r="AB1524" s="314" t="str">
        <f t="shared" si="75"/>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4"/>
        <v/>
      </c>
      <c r="T1525" s="155" t="str">
        <f ca="1">IF(B1525="","",IF(ISERROR(MATCH($J1525,SorP!$B$1:$B$6226,0)),"",INDIRECT("'SorP'!$A$"&amp;MATCH($S1525&amp;$J1525,SorP!C:C,0))))</f>
        <v/>
      </c>
      <c r="U1525" s="168"/>
      <c r="V1525" s="169" t="e">
        <f>IF(C1525="",NA(),MATCH($B1525&amp;$C1525,'Smelter Look-up'!$J:$J,0))</f>
        <v>#N/A</v>
      </c>
      <c r="X1525" s="170">
        <f t="shared" ca="1" si="73"/>
        <v>0</v>
      </c>
      <c r="AB1525" s="314" t="str">
        <f t="shared" si="75"/>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4"/>
        <v/>
      </c>
      <c r="T1526" s="155" t="str">
        <f ca="1">IF(B1526="","",IF(ISERROR(MATCH($J1526,SorP!$B$1:$B$6226,0)),"",INDIRECT("'SorP'!$A$"&amp;MATCH($S1526&amp;$J1526,SorP!C:C,0))))</f>
        <v/>
      </c>
      <c r="U1526" s="168"/>
      <c r="V1526" s="169" t="e">
        <f>IF(C1526="",NA(),MATCH($B1526&amp;$C1526,'Smelter Look-up'!$J:$J,0))</f>
        <v>#N/A</v>
      </c>
      <c r="X1526" s="170">
        <f t="shared" ca="1" si="73"/>
        <v>0</v>
      </c>
      <c r="AB1526" s="314" t="str">
        <f t="shared" si="75"/>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4"/>
        <v/>
      </c>
      <c r="T1527" s="155" t="str">
        <f ca="1">IF(B1527="","",IF(ISERROR(MATCH($J1527,SorP!$B$1:$B$6226,0)),"",INDIRECT("'SorP'!$A$"&amp;MATCH($S1527&amp;$J1527,SorP!C:C,0))))</f>
        <v/>
      </c>
      <c r="U1527" s="168"/>
      <c r="V1527" s="169" t="e">
        <f>IF(C1527="",NA(),MATCH($B1527&amp;$C1527,'Smelter Look-up'!$J:$J,0))</f>
        <v>#N/A</v>
      </c>
      <c r="X1527" s="170">
        <f t="shared" ca="1" si="73"/>
        <v>0</v>
      </c>
      <c r="AB1527" s="314" t="str">
        <f t="shared" si="75"/>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4"/>
        <v/>
      </c>
      <c r="T1528" s="155" t="str">
        <f ca="1">IF(B1528="","",IF(ISERROR(MATCH($J1528,SorP!$B$1:$B$6226,0)),"",INDIRECT("'SorP'!$A$"&amp;MATCH($S1528&amp;$J1528,SorP!C:C,0))))</f>
        <v/>
      </c>
      <c r="U1528" s="168"/>
      <c r="V1528" s="169" t="e">
        <f>IF(C1528="",NA(),MATCH($B1528&amp;$C1528,'Smelter Look-up'!$J:$J,0))</f>
        <v>#N/A</v>
      </c>
      <c r="X1528" s="170">
        <f t="shared" ca="1" si="73"/>
        <v>0</v>
      </c>
      <c r="AB1528" s="314" t="str">
        <f t="shared" si="75"/>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4"/>
        <v/>
      </c>
      <c r="T1529" s="155" t="str">
        <f ca="1">IF(B1529="","",IF(ISERROR(MATCH($J1529,SorP!$B$1:$B$6226,0)),"",INDIRECT("'SorP'!$A$"&amp;MATCH($S1529&amp;$J1529,SorP!C:C,0))))</f>
        <v/>
      </c>
      <c r="U1529" s="168"/>
      <c r="V1529" s="169" t="e">
        <f>IF(C1529="",NA(),MATCH($B1529&amp;$C1529,'Smelter Look-up'!$J:$J,0))</f>
        <v>#N/A</v>
      </c>
      <c r="X1529" s="170">
        <f t="shared" ca="1" si="73"/>
        <v>0</v>
      </c>
      <c r="AB1529" s="314" t="str">
        <f t="shared" si="75"/>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4"/>
        <v/>
      </c>
      <c r="T1530" s="155" t="str">
        <f ca="1">IF(B1530="","",IF(ISERROR(MATCH($J1530,SorP!$B$1:$B$6226,0)),"",INDIRECT("'SorP'!$A$"&amp;MATCH($S1530&amp;$J1530,SorP!C:C,0))))</f>
        <v/>
      </c>
      <c r="U1530" s="168"/>
      <c r="V1530" s="169" t="e">
        <f>IF(C1530="",NA(),MATCH($B1530&amp;$C1530,'Smelter Look-up'!$J:$J,0))</f>
        <v>#N/A</v>
      </c>
      <c r="X1530" s="170">
        <f t="shared" ca="1" si="73"/>
        <v>0</v>
      </c>
      <c r="AB1530" s="314" t="str">
        <f t="shared" si="75"/>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4"/>
        <v/>
      </c>
      <c r="T1531" s="155" t="str">
        <f ca="1">IF(B1531="","",IF(ISERROR(MATCH($J1531,SorP!$B$1:$B$6226,0)),"",INDIRECT("'SorP'!$A$"&amp;MATCH($S1531&amp;$J1531,SorP!C:C,0))))</f>
        <v/>
      </c>
      <c r="U1531" s="168"/>
      <c r="V1531" s="169" t="e">
        <f>IF(C1531="",NA(),MATCH($B1531&amp;$C1531,'Smelter Look-up'!$J:$J,0))</f>
        <v>#N/A</v>
      </c>
      <c r="X1531" s="170">
        <f t="shared" ca="1" si="73"/>
        <v>0</v>
      </c>
      <c r="AB1531" s="314" t="str">
        <f t="shared" si="75"/>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4"/>
        <v/>
      </c>
      <c r="T1532" s="155" t="str">
        <f ca="1">IF(B1532="","",IF(ISERROR(MATCH($J1532,SorP!$B$1:$B$6226,0)),"",INDIRECT("'SorP'!$A$"&amp;MATCH($S1532&amp;$J1532,SorP!C:C,0))))</f>
        <v/>
      </c>
      <c r="U1532" s="168"/>
      <c r="V1532" s="169" t="e">
        <f>IF(C1532="",NA(),MATCH($B1532&amp;$C1532,'Smelter Look-up'!$J:$J,0))</f>
        <v>#N/A</v>
      </c>
      <c r="X1532" s="170">
        <f t="shared" ca="1" si="73"/>
        <v>0</v>
      </c>
      <c r="AB1532" s="314" t="str">
        <f t="shared" si="75"/>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4"/>
        <v/>
      </c>
      <c r="T1533" s="155" t="str">
        <f ca="1">IF(B1533="","",IF(ISERROR(MATCH($J1533,SorP!$B$1:$B$6226,0)),"",INDIRECT("'SorP'!$A$"&amp;MATCH($S1533&amp;$J1533,SorP!C:C,0))))</f>
        <v/>
      </c>
      <c r="U1533" s="168"/>
      <c r="V1533" s="169" t="e">
        <f>IF(C1533="",NA(),MATCH($B1533&amp;$C1533,'Smelter Look-up'!$J:$J,0))</f>
        <v>#N/A</v>
      </c>
      <c r="X1533" s="170">
        <f t="shared" ca="1" si="73"/>
        <v>0</v>
      </c>
      <c r="AB1533" s="314" t="str">
        <f t="shared" si="75"/>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4"/>
        <v/>
      </c>
      <c r="T1534" s="155" t="str">
        <f ca="1">IF(B1534="","",IF(ISERROR(MATCH($J1534,SorP!$B$1:$B$6226,0)),"",INDIRECT("'SorP'!$A$"&amp;MATCH($S1534&amp;$J1534,SorP!C:C,0))))</f>
        <v/>
      </c>
      <c r="U1534" s="168"/>
      <c r="V1534" s="169" t="e">
        <f>IF(C1534="",NA(),MATCH($B1534&amp;$C1534,'Smelter Look-up'!$J:$J,0))</f>
        <v>#N/A</v>
      </c>
      <c r="X1534" s="170">
        <f t="shared" ca="1" si="73"/>
        <v>0</v>
      </c>
      <c r="AB1534" s="314" t="str">
        <f t="shared" si="75"/>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4"/>
        <v/>
      </c>
      <c r="T1535" s="155" t="str">
        <f ca="1">IF(B1535="","",IF(ISERROR(MATCH($J1535,SorP!$B$1:$B$6226,0)),"",INDIRECT("'SorP'!$A$"&amp;MATCH($S1535&amp;$J1535,SorP!C:C,0))))</f>
        <v/>
      </c>
      <c r="U1535" s="168"/>
      <c r="V1535" s="169" t="e">
        <f>IF(C1535="",NA(),MATCH($B1535&amp;$C1535,'Smelter Look-up'!$J:$J,0))</f>
        <v>#N/A</v>
      </c>
      <c r="X1535" s="170">
        <f t="shared" ref="X1535:X1598" ca="1" si="76">IF(AND(C1535="Smelter not listed",OR(LEN(D1535)=0,LEN(E1535)=0)),1,0)</f>
        <v>0</v>
      </c>
      <c r="AB1535" s="314" t="str">
        <f t="shared" si="75"/>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7">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6"/>
        <v>0</v>
      </c>
      <c r="AB1536" s="314" t="str">
        <f t="shared" si="75"/>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7"/>
        <v/>
      </c>
      <c r="T1537" s="155" t="str">
        <f ca="1">IF(B1537="","",IF(ISERROR(MATCH($J1537,SorP!$B$1:$B$6226,0)),"",INDIRECT("'SorP'!$A$"&amp;MATCH($S1537&amp;$J1537,SorP!C:C,0))))</f>
        <v/>
      </c>
      <c r="U1537" s="168"/>
      <c r="V1537" s="169" t="e">
        <f>IF(C1537="",NA(),MATCH($B1537&amp;$C1537,'Smelter Look-up'!$J:$J,0))</f>
        <v>#N/A</v>
      </c>
      <c r="X1537" s="170">
        <f t="shared" ca="1" si="76"/>
        <v>0</v>
      </c>
      <c r="AB1537" s="314" t="str">
        <f t="shared" si="75"/>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7"/>
        <v/>
      </c>
      <c r="T1538" s="155" t="str">
        <f ca="1">IF(B1538="","",IF(ISERROR(MATCH($J1538,SorP!$B$1:$B$6226,0)),"",INDIRECT("'SorP'!$A$"&amp;MATCH($S1538&amp;$J1538,SorP!C:C,0))))</f>
        <v/>
      </c>
      <c r="U1538" s="168"/>
      <c r="V1538" s="169" t="e">
        <f>IF(C1538="",NA(),MATCH($B1538&amp;$C1538,'Smelter Look-up'!$J:$J,0))</f>
        <v>#N/A</v>
      </c>
      <c r="X1538" s="170">
        <f t="shared" ca="1" si="76"/>
        <v>0</v>
      </c>
      <c r="AB1538" s="314" t="str">
        <f t="shared" si="75"/>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7"/>
        <v/>
      </c>
      <c r="T1539" s="155" t="str">
        <f ca="1">IF(B1539="","",IF(ISERROR(MATCH($J1539,SorP!$B$1:$B$6226,0)),"",INDIRECT("'SorP'!$A$"&amp;MATCH($S1539&amp;$J1539,SorP!C:C,0))))</f>
        <v/>
      </c>
      <c r="U1539" s="168"/>
      <c r="V1539" s="169" t="e">
        <f>IF(C1539="",NA(),MATCH($B1539&amp;$C1539,'Smelter Look-up'!$J:$J,0))</f>
        <v>#N/A</v>
      </c>
      <c r="X1539" s="170">
        <f t="shared" ca="1" si="76"/>
        <v>0</v>
      </c>
      <c r="AB1539" s="314" t="str">
        <f t="shared" si="75"/>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7"/>
        <v/>
      </c>
      <c r="T1540" s="155" t="str">
        <f ca="1">IF(B1540="","",IF(ISERROR(MATCH($J1540,SorP!$B$1:$B$6226,0)),"",INDIRECT("'SorP'!$A$"&amp;MATCH($S1540&amp;$J1540,SorP!C:C,0))))</f>
        <v/>
      </c>
      <c r="U1540" s="168"/>
      <c r="V1540" s="169" t="e">
        <f>IF(C1540="",NA(),MATCH($B1540&amp;$C1540,'Smelter Look-up'!$J:$J,0))</f>
        <v>#N/A</v>
      </c>
      <c r="X1540" s="170">
        <f t="shared" ca="1" si="76"/>
        <v>0</v>
      </c>
      <c r="AB1540" s="314" t="str">
        <f t="shared" si="75"/>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7"/>
        <v/>
      </c>
      <c r="T1541" s="155" t="str">
        <f ca="1">IF(B1541="","",IF(ISERROR(MATCH($J1541,SorP!$B$1:$B$6226,0)),"",INDIRECT("'SorP'!$A$"&amp;MATCH($S1541&amp;$J1541,SorP!C:C,0))))</f>
        <v/>
      </c>
      <c r="U1541" s="168"/>
      <c r="V1541" s="169" t="e">
        <f>IF(C1541="",NA(),MATCH($B1541&amp;$C1541,'Smelter Look-up'!$J:$J,0))</f>
        <v>#N/A</v>
      </c>
      <c r="X1541" s="170">
        <f t="shared" ca="1" si="76"/>
        <v>0</v>
      </c>
      <c r="AB1541" s="314" t="str">
        <f t="shared" si="75"/>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7"/>
        <v/>
      </c>
      <c r="T1542" s="155" t="str">
        <f ca="1">IF(B1542="","",IF(ISERROR(MATCH($J1542,SorP!$B$1:$B$6226,0)),"",INDIRECT("'SorP'!$A$"&amp;MATCH($S1542&amp;$J1542,SorP!C:C,0))))</f>
        <v/>
      </c>
      <c r="U1542" s="168"/>
      <c r="V1542" s="169" t="e">
        <f>IF(C1542="",NA(),MATCH($B1542&amp;$C1542,'Smelter Look-up'!$J:$J,0))</f>
        <v>#N/A</v>
      </c>
      <c r="X1542" s="170">
        <f t="shared" ca="1" si="76"/>
        <v>0</v>
      </c>
      <c r="AB1542" s="314" t="str">
        <f t="shared" ref="AB1542:AB1605" si="78">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7"/>
        <v/>
      </c>
      <c r="T1543" s="155" t="str">
        <f ca="1">IF(B1543="","",IF(ISERROR(MATCH($J1543,SorP!$B$1:$B$6226,0)),"",INDIRECT("'SorP'!$A$"&amp;MATCH($S1543&amp;$J1543,SorP!C:C,0))))</f>
        <v/>
      </c>
      <c r="U1543" s="168"/>
      <c r="V1543" s="169" t="e">
        <f>IF(C1543="",NA(),MATCH($B1543&amp;$C1543,'Smelter Look-up'!$J:$J,0))</f>
        <v>#N/A</v>
      </c>
      <c r="X1543" s="170">
        <f t="shared" ca="1" si="76"/>
        <v>0</v>
      </c>
      <c r="AB1543" s="314" t="str">
        <f t="shared" si="78"/>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7"/>
        <v/>
      </c>
      <c r="T1544" s="155" t="str">
        <f ca="1">IF(B1544="","",IF(ISERROR(MATCH($J1544,SorP!$B$1:$B$6226,0)),"",INDIRECT("'SorP'!$A$"&amp;MATCH($S1544&amp;$J1544,SorP!C:C,0))))</f>
        <v/>
      </c>
      <c r="U1544" s="168"/>
      <c r="V1544" s="169" t="e">
        <f>IF(C1544="",NA(),MATCH($B1544&amp;$C1544,'Smelter Look-up'!$J:$J,0))</f>
        <v>#N/A</v>
      </c>
      <c r="X1544" s="170">
        <f t="shared" ca="1" si="76"/>
        <v>0</v>
      </c>
      <c r="AB1544" s="314" t="str">
        <f t="shared" si="78"/>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7"/>
        <v/>
      </c>
      <c r="T1545" s="155" t="str">
        <f ca="1">IF(B1545="","",IF(ISERROR(MATCH($J1545,SorP!$B$1:$B$6226,0)),"",INDIRECT("'SorP'!$A$"&amp;MATCH($S1545&amp;$J1545,SorP!C:C,0))))</f>
        <v/>
      </c>
      <c r="U1545" s="168"/>
      <c r="V1545" s="169" t="e">
        <f>IF(C1545="",NA(),MATCH($B1545&amp;$C1545,'Smelter Look-up'!$J:$J,0))</f>
        <v>#N/A</v>
      </c>
      <c r="X1545" s="170">
        <f t="shared" ca="1" si="76"/>
        <v>0</v>
      </c>
      <c r="AB1545" s="314" t="str">
        <f t="shared" si="78"/>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7"/>
        <v/>
      </c>
      <c r="T1546" s="155" t="str">
        <f ca="1">IF(B1546="","",IF(ISERROR(MATCH($J1546,SorP!$B$1:$B$6226,0)),"",INDIRECT("'SorP'!$A$"&amp;MATCH($S1546&amp;$J1546,SorP!C:C,0))))</f>
        <v/>
      </c>
      <c r="U1546" s="168"/>
      <c r="V1546" s="169" t="e">
        <f>IF(C1546="",NA(),MATCH($B1546&amp;$C1546,'Smelter Look-up'!$J:$J,0))</f>
        <v>#N/A</v>
      </c>
      <c r="X1546" s="170">
        <f t="shared" ca="1" si="76"/>
        <v>0</v>
      </c>
      <c r="AB1546" s="314" t="str">
        <f t="shared" si="78"/>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7"/>
        <v/>
      </c>
      <c r="T1547" s="155" t="str">
        <f ca="1">IF(B1547="","",IF(ISERROR(MATCH($J1547,SorP!$B$1:$B$6226,0)),"",INDIRECT("'SorP'!$A$"&amp;MATCH($S1547&amp;$J1547,SorP!C:C,0))))</f>
        <v/>
      </c>
      <c r="U1547" s="168"/>
      <c r="V1547" s="169" t="e">
        <f>IF(C1547="",NA(),MATCH($B1547&amp;$C1547,'Smelter Look-up'!$J:$J,0))</f>
        <v>#N/A</v>
      </c>
      <c r="X1547" s="170">
        <f t="shared" ca="1" si="76"/>
        <v>0</v>
      </c>
      <c r="AB1547" s="314" t="str">
        <f t="shared" si="78"/>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7"/>
        <v/>
      </c>
      <c r="T1548" s="155" t="str">
        <f ca="1">IF(B1548="","",IF(ISERROR(MATCH($J1548,SorP!$B$1:$B$6226,0)),"",INDIRECT("'SorP'!$A$"&amp;MATCH($S1548&amp;$J1548,SorP!C:C,0))))</f>
        <v/>
      </c>
      <c r="U1548" s="168"/>
      <c r="V1548" s="169" t="e">
        <f>IF(C1548="",NA(),MATCH($B1548&amp;$C1548,'Smelter Look-up'!$J:$J,0))</f>
        <v>#N/A</v>
      </c>
      <c r="X1548" s="170">
        <f t="shared" ca="1" si="76"/>
        <v>0</v>
      </c>
      <c r="AB1548" s="314" t="str">
        <f t="shared" si="78"/>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7"/>
        <v/>
      </c>
      <c r="T1549" s="155" t="str">
        <f ca="1">IF(B1549="","",IF(ISERROR(MATCH($J1549,SorP!$B$1:$B$6226,0)),"",INDIRECT("'SorP'!$A$"&amp;MATCH($S1549&amp;$J1549,SorP!C:C,0))))</f>
        <v/>
      </c>
      <c r="U1549" s="168"/>
      <c r="V1549" s="169" t="e">
        <f>IF(C1549="",NA(),MATCH($B1549&amp;$C1549,'Smelter Look-up'!$J:$J,0))</f>
        <v>#N/A</v>
      </c>
      <c r="X1549" s="170">
        <f t="shared" ca="1" si="76"/>
        <v>0</v>
      </c>
      <c r="AB1549" s="314" t="str">
        <f t="shared" si="78"/>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7"/>
        <v/>
      </c>
      <c r="T1550" s="155" t="str">
        <f ca="1">IF(B1550="","",IF(ISERROR(MATCH($J1550,SorP!$B$1:$B$6226,0)),"",INDIRECT("'SorP'!$A$"&amp;MATCH($S1550&amp;$J1550,SorP!C:C,0))))</f>
        <v/>
      </c>
      <c r="U1550" s="168"/>
      <c r="V1550" s="169" t="e">
        <f>IF(C1550="",NA(),MATCH($B1550&amp;$C1550,'Smelter Look-up'!$J:$J,0))</f>
        <v>#N/A</v>
      </c>
      <c r="X1550" s="170">
        <f t="shared" ca="1" si="76"/>
        <v>0</v>
      </c>
      <c r="AB1550" s="314" t="str">
        <f t="shared" si="78"/>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7"/>
        <v/>
      </c>
      <c r="T1551" s="155" t="str">
        <f ca="1">IF(B1551="","",IF(ISERROR(MATCH($J1551,SorP!$B$1:$B$6226,0)),"",INDIRECT("'SorP'!$A$"&amp;MATCH($S1551&amp;$J1551,SorP!C:C,0))))</f>
        <v/>
      </c>
      <c r="U1551" s="168"/>
      <c r="V1551" s="169" t="e">
        <f>IF(C1551="",NA(),MATCH($B1551&amp;$C1551,'Smelter Look-up'!$J:$J,0))</f>
        <v>#N/A</v>
      </c>
      <c r="X1551" s="170">
        <f t="shared" ca="1" si="76"/>
        <v>0</v>
      </c>
      <c r="AB1551" s="314" t="str">
        <f t="shared" si="78"/>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7"/>
        <v/>
      </c>
      <c r="T1552" s="155" t="str">
        <f ca="1">IF(B1552="","",IF(ISERROR(MATCH($J1552,SorP!$B$1:$B$6226,0)),"",INDIRECT("'SorP'!$A$"&amp;MATCH($S1552&amp;$J1552,SorP!C:C,0))))</f>
        <v/>
      </c>
      <c r="U1552" s="168"/>
      <c r="V1552" s="169" t="e">
        <f>IF(C1552="",NA(),MATCH($B1552&amp;$C1552,'Smelter Look-up'!$J:$J,0))</f>
        <v>#N/A</v>
      </c>
      <c r="X1552" s="170">
        <f t="shared" ca="1" si="76"/>
        <v>0</v>
      </c>
      <c r="AB1552" s="314" t="str">
        <f t="shared" si="78"/>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7"/>
        <v/>
      </c>
      <c r="T1553" s="155" t="str">
        <f ca="1">IF(B1553="","",IF(ISERROR(MATCH($J1553,SorP!$B$1:$B$6226,0)),"",INDIRECT("'SorP'!$A$"&amp;MATCH($S1553&amp;$J1553,SorP!C:C,0))))</f>
        <v/>
      </c>
      <c r="U1553" s="168"/>
      <c r="V1553" s="169" t="e">
        <f>IF(C1553="",NA(),MATCH($B1553&amp;$C1553,'Smelter Look-up'!$J:$J,0))</f>
        <v>#N/A</v>
      </c>
      <c r="X1553" s="170">
        <f t="shared" ca="1" si="76"/>
        <v>0</v>
      </c>
      <c r="AB1553" s="314" t="str">
        <f t="shared" si="78"/>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7"/>
        <v/>
      </c>
      <c r="T1554" s="155" t="str">
        <f ca="1">IF(B1554="","",IF(ISERROR(MATCH($J1554,SorP!$B$1:$B$6226,0)),"",INDIRECT("'SorP'!$A$"&amp;MATCH($S1554&amp;$J1554,SorP!C:C,0))))</f>
        <v/>
      </c>
      <c r="U1554" s="168"/>
      <c r="V1554" s="169" t="e">
        <f>IF(C1554="",NA(),MATCH($B1554&amp;$C1554,'Smelter Look-up'!$J:$J,0))</f>
        <v>#N/A</v>
      </c>
      <c r="X1554" s="170">
        <f t="shared" ca="1" si="76"/>
        <v>0</v>
      </c>
      <c r="AB1554" s="314" t="str">
        <f t="shared" si="78"/>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7"/>
        <v/>
      </c>
      <c r="T1555" s="155" t="str">
        <f ca="1">IF(B1555="","",IF(ISERROR(MATCH($J1555,SorP!$B$1:$B$6226,0)),"",INDIRECT("'SorP'!$A$"&amp;MATCH($S1555&amp;$J1555,SorP!C:C,0))))</f>
        <v/>
      </c>
      <c r="U1555" s="168"/>
      <c r="V1555" s="169" t="e">
        <f>IF(C1555="",NA(),MATCH($B1555&amp;$C1555,'Smelter Look-up'!$J:$J,0))</f>
        <v>#N/A</v>
      </c>
      <c r="X1555" s="170">
        <f t="shared" ca="1" si="76"/>
        <v>0</v>
      </c>
      <c r="AB1555" s="314" t="str">
        <f t="shared" si="78"/>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7"/>
        <v/>
      </c>
      <c r="T1556" s="155" t="str">
        <f ca="1">IF(B1556="","",IF(ISERROR(MATCH($J1556,SorP!$B$1:$B$6226,0)),"",INDIRECT("'SorP'!$A$"&amp;MATCH($S1556&amp;$J1556,SorP!C:C,0))))</f>
        <v/>
      </c>
      <c r="U1556" s="168"/>
      <c r="V1556" s="169" t="e">
        <f>IF(C1556="",NA(),MATCH($B1556&amp;$C1556,'Smelter Look-up'!$J:$J,0))</f>
        <v>#N/A</v>
      </c>
      <c r="X1556" s="170">
        <f t="shared" ca="1" si="76"/>
        <v>0</v>
      </c>
      <c r="AB1556" s="314" t="str">
        <f t="shared" si="78"/>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7"/>
        <v/>
      </c>
      <c r="T1557" s="155" t="str">
        <f ca="1">IF(B1557="","",IF(ISERROR(MATCH($J1557,SorP!$B$1:$B$6226,0)),"",INDIRECT("'SorP'!$A$"&amp;MATCH($S1557&amp;$J1557,SorP!C:C,0))))</f>
        <v/>
      </c>
      <c r="U1557" s="168"/>
      <c r="V1557" s="169" t="e">
        <f>IF(C1557="",NA(),MATCH($B1557&amp;$C1557,'Smelter Look-up'!$J:$J,0))</f>
        <v>#N/A</v>
      </c>
      <c r="X1557" s="170">
        <f t="shared" ca="1" si="76"/>
        <v>0</v>
      </c>
      <c r="AB1557" s="314" t="str">
        <f t="shared" si="78"/>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7"/>
        <v/>
      </c>
      <c r="T1558" s="155" t="str">
        <f ca="1">IF(B1558="","",IF(ISERROR(MATCH($J1558,SorP!$B$1:$B$6226,0)),"",INDIRECT("'SorP'!$A$"&amp;MATCH($S1558&amp;$J1558,SorP!C:C,0))))</f>
        <v/>
      </c>
      <c r="U1558" s="168"/>
      <c r="V1558" s="169" t="e">
        <f>IF(C1558="",NA(),MATCH($B1558&amp;$C1558,'Smelter Look-up'!$J:$J,0))</f>
        <v>#N/A</v>
      </c>
      <c r="X1558" s="170">
        <f t="shared" ca="1" si="76"/>
        <v>0</v>
      </c>
      <c r="AB1558" s="314" t="str">
        <f t="shared" si="78"/>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7"/>
        <v/>
      </c>
      <c r="T1559" s="155" t="str">
        <f ca="1">IF(B1559="","",IF(ISERROR(MATCH($J1559,SorP!$B$1:$B$6226,0)),"",INDIRECT("'SorP'!$A$"&amp;MATCH($S1559&amp;$J1559,SorP!C:C,0))))</f>
        <v/>
      </c>
      <c r="U1559" s="168"/>
      <c r="V1559" s="169" t="e">
        <f>IF(C1559="",NA(),MATCH($B1559&amp;$C1559,'Smelter Look-up'!$J:$J,0))</f>
        <v>#N/A</v>
      </c>
      <c r="X1559" s="170">
        <f t="shared" ca="1" si="76"/>
        <v>0</v>
      </c>
      <c r="AB1559" s="314" t="str">
        <f t="shared" si="78"/>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7"/>
        <v/>
      </c>
      <c r="T1560" s="155" t="str">
        <f ca="1">IF(B1560="","",IF(ISERROR(MATCH($J1560,SorP!$B$1:$B$6226,0)),"",INDIRECT("'SorP'!$A$"&amp;MATCH($S1560&amp;$J1560,SorP!C:C,0))))</f>
        <v/>
      </c>
      <c r="U1560" s="168"/>
      <c r="V1560" s="169" t="e">
        <f>IF(C1560="",NA(),MATCH($B1560&amp;$C1560,'Smelter Look-up'!$J:$J,0))</f>
        <v>#N/A</v>
      </c>
      <c r="X1560" s="170">
        <f t="shared" ca="1" si="76"/>
        <v>0</v>
      </c>
      <c r="AB1560" s="314" t="str">
        <f t="shared" si="78"/>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7"/>
        <v/>
      </c>
      <c r="T1561" s="155" t="str">
        <f ca="1">IF(B1561="","",IF(ISERROR(MATCH($J1561,SorP!$B$1:$B$6226,0)),"",INDIRECT("'SorP'!$A$"&amp;MATCH($S1561&amp;$J1561,SorP!C:C,0))))</f>
        <v/>
      </c>
      <c r="U1561" s="168"/>
      <c r="V1561" s="169" t="e">
        <f>IF(C1561="",NA(),MATCH($B1561&amp;$C1561,'Smelter Look-up'!$J:$J,0))</f>
        <v>#N/A</v>
      </c>
      <c r="X1561" s="170">
        <f t="shared" ca="1" si="76"/>
        <v>0</v>
      </c>
      <c r="AB1561" s="314" t="str">
        <f t="shared" si="78"/>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7"/>
        <v/>
      </c>
      <c r="T1562" s="155" t="str">
        <f ca="1">IF(B1562="","",IF(ISERROR(MATCH($J1562,SorP!$B$1:$B$6226,0)),"",INDIRECT("'SorP'!$A$"&amp;MATCH($S1562&amp;$J1562,SorP!C:C,0))))</f>
        <v/>
      </c>
      <c r="U1562" s="168"/>
      <c r="V1562" s="169" t="e">
        <f>IF(C1562="",NA(),MATCH($B1562&amp;$C1562,'Smelter Look-up'!$J:$J,0))</f>
        <v>#N/A</v>
      </c>
      <c r="X1562" s="170">
        <f t="shared" ca="1" si="76"/>
        <v>0</v>
      </c>
      <c r="AB1562" s="314" t="str">
        <f t="shared" si="78"/>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7"/>
        <v/>
      </c>
      <c r="T1563" s="155" t="str">
        <f ca="1">IF(B1563="","",IF(ISERROR(MATCH($J1563,SorP!$B$1:$B$6226,0)),"",INDIRECT("'SorP'!$A$"&amp;MATCH($S1563&amp;$J1563,SorP!C:C,0))))</f>
        <v/>
      </c>
      <c r="U1563" s="168"/>
      <c r="V1563" s="169" t="e">
        <f>IF(C1563="",NA(),MATCH($B1563&amp;$C1563,'Smelter Look-up'!$J:$J,0))</f>
        <v>#N/A</v>
      </c>
      <c r="X1563" s="170">
        <f t="shared" ca="1" si="76"/>
        <v>0</v>
      </c>
      <c r="AB1563" s="314" t="str">
        <f t="shared" si="78"/>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7"/>
        <v/>
      </c>
      <c r="T1564" s="155" t="str">
        <f ca="1">IF(B1564="","",IF(ISERROR(MATCH($J1564,SorP!$B$1:$B$6226,0)),"",INDIRECT("'SorP'!$A$"&amp;MATCH($S1564&amp;$J1564,SorP!C:C,0))))</f>
        <v/>
      </c>
      <c r="U1564" s="168"/>
      <c r="V1564" s="169" t="e">
        <f>IF(C1564="",NA(),MATCH($B1564&amp;$C1564,'Smelter Look-up'!$J:$J,0))</f>
        <v>#N/A</v>
      </c>
      <c r="X1564" s="170">
        <f t="shared" ca="1" si="76"/>
        <v>0</v>
      </c>
      <c r="AB1564" s="314" t="str">
        <f t="shared" si="78"/>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7"/>
        <v/>
      </c>
      <c r="T1565" s="155" t="str">
        <f ca="1">IF(B1565="","",IF(ISERROR(MATCH($J1565,SorP!$B$1:$B$6226,0)),"",INDIRECT("'SorP'!$A$"&amp;MATCH($S1565&amp;$J1565,SorP!C:C,0))))</f>
        <v/>
      </c>
      <c r="U1565" s="168"/>
      <c r="V1565" s="169" t="e">
        <f>IF(C1565="",NA(),MATCH($B1565&amp;$C1565,'Smelter Look-up'!$J:$J,0))</f>
        <v>#N/A</v>
      </c>
      <c r="X1565" s="170">
        <f t="shared" ca="1" si="76"/>
        <v>0</v>
      </c>
      <c r="AB1565" s="314" t="str">
        <f t="shared" si="78"/>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7"/>
        <v/>
      </c>
      <c r="T1566" s="155" t="str">
        <f ca="1">IF(B1566="","",IF(ISERROR(MATCH($J1566,SorP!$B$1:$B$6226,0)),"",INDIRECT("'SorP'!$A$"&amp;MATCH($S1566&amp;$J1566,SorP!C:C,0))))</f>
        <v/>
      </c>
      <c r="U1566" s="168"/>
      <c r="V1566" s="169" t="e">
        <f>IF(C1566="",NA(),MATCH($B1566&amp;$C1566,'Smelter Look-up'!$J:$J,0))</f>
        <v>#N/A</v>
      </c>
      <c r="X1566" s="170">
        <f t="shared" ca="1" si="76"/>
        <v>0</v>
      </c>
      <c r="AB1566" s="314" t="str">
        <f t="shared" si="78"/>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7"/>
        <v/>
      </c>
      <c r="T1567" s="155" t="str">
        <f ca="1">IF(B1567="","",IF(ISERROR(MATCH($J1567,SorP!$B$1:$B$6226,0)),"",INDIRECT("'SorP'!$A$"&amp;MATCH($S1567&amp;$J1567,SorP!C:C,0))))</f>
        <v/>
      </c>
      <c r="U1567" s="168"/>
      <c r="V1567" s="169" t="e">
        <f>IF(C1567="",NA(),MATCH($B1567&amp;$C1567,'Smelter Look-up'!$J:$J,0))</f>
        <v>#N/A</v>
      </c>
      <c r="X1567" s="170">
        <f t="shared" ca="1" si="76"/>
        <v>0</v>
      </c>
      <c r="AB1567" s="314" t="str">
        <f t="shared" si="78"/>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7"/>
        <v/>
      </c>
      <c r="T1568" s="155" t="str">
        <f ca="1">IF(B1568="","",IF(ISERROR(MATCH($J1568,SorP!$B$1:$B$6226,0)),"",INDIRECT("'SorP'!$A$"&amp;MATCH($S1568&amp;$J1568,SorP!C:C,0))))</f>
        <v/>
      </c>
      <c r="U1568" s="168"/>
      <c r="V1568" s="169" t="e">
        <f>IF(C1568="",NA(),MATCH($B1568&amp;$C1568,'Smelter Look-up'!$J:$J,0))</f>
        <v>#N/A</v>
      </c>
      <c r="X1568" s="170">
        <f t="shared" ca="1" si="76"/>
        <v>0</v>
      </c>
      <c r="AB1568" s="314" t="str">
        <f t="shared" si="78"/>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7"/>
        <v/>
      </c>
      <c r="T1569" s="155" t="str">
        <f ca="1">IF(B1569="","",IF(ISERROR(MATCH($J1569,SorP!$B$1:$B$6226,0)),"",INDIRECT("'SorP'!$A$"&amp;MATCH($S1569&amp;$J1569,SorP!C:C,0))))</f>
        <v/>
      </c>
      <c r="U1569" s="168"/>
      <c r="V1569" s="169" t="e">
        <f>IF(C1569="",NA(),MATCH($B1569&amp;$C1569,'Smelter Look-up'!$J:$J,0))</f>
        <v>#N/A</v>
      </c>
      <c r="X1569" s="170">
        <f t="shared" ca="1" si="76"/>
        <v>0</v>
      </c>
      <c r="AB1569" s="314" t="str">
        <f t="shared" si="78"/>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7"/>
        <v/>
      </c>
      <c r="T1570" s="155" t="str">
        <f ca="1">IF(B1570="","",IF(ISERROR(MATCH($J1570,SorP!$B$1:$B$6226,0)),"",INDIRECT("'SorP'!$A$"&amp;MATCH($S1570&amp;$J1570,SorP!C:C,0))))</f>
        <v/>
      </c>
      <c r="U1570" s="168"/>
      <c r="V1570" s="169" t="e">
        <f>IF(C1570="",NA(),MATCH($B1570&amp;$C1570,'Smelter Look-up'!$J:$J,0))</f>
        <v>#N/A</v>
      </c>
      <c r="X1570" s="170">
        <f t="shared" ca="1" si="76"/>
        <v>0</v>
      </c>
      <c r="AB1570" s="314" t="str">
        <f t="shared" si="78"/>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7"/>
        <v/>
      </c>
      <c r="T1571" s="155" t="str">
        <f ca="1">IF(B1571="","",IF(ISERROR(MATCH($J1571,SorP!$B$1:$B$6226,0)),"",INDIRECT("'SorP'!$A$"&amp;MATCH($S1571&amp;$J1571,SorP!C:C,0))))</f>
        <v/>
      </c>
      <c r="U1571" s="168"/>
      <c r="V1571" s="169" t="e">
        <f>IF(C1571="",NA(),MATCH($B1571&amp;$C1571,'Smelter Look-up'!$J:$J,0))</f>
        <v>#N/A</v>
      </c>
      <c r="X1571" s="170">
        <f t="shared" ca="1" si="76"/>
        <v>0</v>
      </c>
      <c r="AB1571" s="314" t="str">
        <f t="shared" si="78"/>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7"/>
        <v/>
      </c>
      <c r="T1572" s="155" t="str">
        <f ca="1">IF(B1572="","",IF(ISERROR(MATCH($J1572,SorP!$B$1:$B$6226,0)),"",INDIRECT("'SorP'!$A$"&amp;MATCH($S1572&amp;$J1572,SorP!C:C,0))))</f>
        <v/>
      </c>
      <c r="U1572" s="168"/>
      <c r="V1572" s="169" t="e">
        <f>IF(C1572="",NA(),MATCH($B1572&amp;$C1572,'Smelter Look-up'!$J:$J,0))</f>
        <v>#N/A</v>
      </c>
      <c r="X1572" s="170">
        <f t="shared" ca="1" si="76"/>
        <v>0</v>
      </c>
      <c r="AB1572" s="314" t="str">
        <f t="shared" si="78"/>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7"/>
        <v/>
      </c>
      <c r="T1573" s="155" t="str">
        <f ca="1">IF(B1573="","",IF(ISERROR(MATCH($J1573,SorP!$B$1:$B$6226,0)),"",INDIRECT("'SorP'!$A$"&amp;MATCH($S1573&amp;$J1573,SorP!C:C,0))))</f>
        <v/>
      </c>
      <c r="U1573" s="168"/>
      <c r="V1573" s="169" t="e">
        <f>IF(C1573="",NA(),MATCH($B1573&amp;$C1573,'Smelter Look-up'!$J:$J,0))</f>
        <v>#N/A</v>
      </c>
      <c r="X1573" s="170">
        <f t="shared" ca="1" si="76"/>
        <v>0</v>
      </c>
      <c r="AB1573" s="314" t="str">
        <f t="shared" si="78"/>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7"/>
        <v/>
      </c>
      <c r="T1574" s="155" t="str">
        <f ca="1">IF(B1574="","",IF(ISERROR(MATCH($J1574,SorP!$B$1:$B$6226,0)),"",INDIRECT("'SorP'!$A$"&amp;MATCH($S1574&amp;$J1574,SorP!C:C,0))))</f>
        <v/>
      </c>
      <c r="U1574" s="168"/>
      <c r="V1574" s="169" t="e">
        <f>IF(C1574="",NA(),MATCH($B1574&amp;$C1574,'Smelter Look-up'!$J:$J,0))</f>
        <v>#N/A</v>
      </c>
      <c r="X1574" s="170">
        <f t="shared" ca="1" si="76"/>
        <v>0</v>
      </c>
      <c r="AB1574" s="314" t="str">
        <f t="shared" si="78"/>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7"/>
        <v/>
      </c>
      <c r="T1575" s="155" t="str">
        <f ca="1">IF(B1575="","",IF(ISERROR(MATCH($J1575,SorP!$B$1:$B$6226,0)),"",INDIRECT("'SorP'!$A$"&amp;MATCH($S1575&amp;$J1575,SorP!C:C,0))))</f>
        <v/>
      </c>
      <c r="U1575" s="168"/>
      <c r="V1575" s="169" t="e">
        <f>IF(C1575="",NA(),MATCH($B1575&amp;$C1575,'Smelter Look-up'!$J:$J,0))</f>
        <v>#N/A</v>
      </c>
      <c r="X1575" s="170">
        <f t="shared" ca="1" si="76"/>
        <v>0</v>
      </c>
      <c r="AB1575" s="314" t="str">
        <f t="shared" si="78"/>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7"/>
        <v/>
      </c>
      <c r="T1576" s="155" t="str">
        <f ca="1">IF(B1576="","",IF(ISERROR(MATCH($J1576,SorP!$B$1:$B$6226,0)),"",INDIRECT("'SorP'!$A$"&amp;MATCH($S1576&amp;$J1576,SorP!C:C,0))))</f>
        <v/>
      </c>
      <c r="U1576" s="168"/>
      <c r="V1576" s="169" t="e">
        <f>IF(C1576="",NA(),MATCH($B1576&amp;$C1576,'Smelter Look-up'!$J:$J,0))</f>
        <v>#N/A</v>
      </c>
      <c r="X1576" s="170">
        <f t="shared" ca="1" si="76"/>
        <v>0</v>
      </c>
      <c r="AB1576" s="314" t="str">
        <f t="shared" si="78"/>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7"/>
        <v/>
      </c>
      <c r="T1577" s="155" t="str">
        <f ca="1">IF(B1577="","",IF(ISERROR(MATCH($J1577,SorP!$B$1:$B$6226,0)),"",INDIRECT("'SorP'!$A$"&amp;MATCH($S1577&amp;$J1577,SorP!C:C,0))))</f>
        <v/>
      </c>
      <c r="U1577" s="168"/>
      <c r="V1577" s="169" t="e">
        <f>IF(C1577="",NA(),MATCH($B1577&amp;$C1577,'Smelter Look-up'!$J:$J,0))</f>
        <v>#N/A</v>
      </c>
      <c r="X1577" s="170">
        <f t="shared" ca="1" si="76"/>
        <v>0</v>
      </c>
      <c r="AB1577" s="314" t="str">
        <f t="shared" si="78"/>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7"/>
        <v/>
      </c>
      <c r="T1578" s="155" t="str">
        <f ca="1">IF(B1578="","",IF(ISERROR(MATCH($J1578,SorP!$B$1:$B$6226,0)),"",INDIRECT("'SorP'!$A$"&amp;MATCH($S1578&amp;$J1578,SorP!C:C,0))))</f>
        <v/>
      </c>
      <c r="U1578" s="168"/>
      <c r="V1578" s="169" t="e">
        <f>IF(C1578="",NA(),MATCH($B1578&amp;$C1578,'Smelter Look-up'!$J:$J,0))</f>
        <v>#N/A</v>
      </c>
      <c r="X1578" s="170">
        <f t="shared" ca="1" si="76"/>
        <v>0</v>
      </c>
      <c r="AB1578" s="314" t="str">
        <f t="shared" si="78"/>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7"/>
        <v/>
      </c>
      <c r="T1579" s="155" t="str">
        <f ca="1">IF(B1579="","",IF(ISERROR(MATCH($J1579,SorP!$B$1:$B$6226,0)),"",INDIRECT("'SorP'!$A$"&amp;MATCH($S1579&amp;$J1579,SorP!C:C,0))))</f>
        <v/>
      </c>
      <c r="U1579" s="168"/>
      <c r="V1579" s="169" t="e">
        <f>IF(C1579="",NA(),MATCH($B1579&amp;$C1579,'Smelter Look-up'!$J:$J,0))</f>
        <v>#N/A</v>
      </c>
      <c r="X1579" s="170">
        <f t="shared" ca="1" si="76"/>
        <v>0</v>
      </c>
      <c r="AB1579" s="314" t="str">
        <f t="shared" si="78"/>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7"/>
        <v/>
      </c>
      <c r="T1580" s="155" t="str">
        <f ca="1">IF(B1580="","",IF(ISERROR(MATCH($J1580,SorP!$B$1:$B$6226,0)),"",INDIRECT("'SorP'!$A$"&amp;MATCH($S1580&amp;$J1580,SorP!C:C,0))))</f>
        <v/>
      </c>
      <c r="U1580" s="168"/>
      <c r="V1580" s="169" t="e">
        <f>IF(C1580="",NA(),MATCH($B1580&amp;$C1580,'Smelter Look-up'!$J:$J,0))</f>
        <v>#N/A</v>
      </c>
      <c r="X1580" s="170">
        <f t="shared" ca="1" si="76"/>
        <v>0</v>
      </c>
      <c r="AB1580" s="314" t="str">
        <f t="shared" si="78"/>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7"/>
        <v/>
      </c>
      <c r="T1581" s="155" t="str">
        <f ca="1">IF(B1581="","",IF(ISERROR(MATCH($J1581,SorP!$B$1:$B$6226,0)),"",INDIRECT("'SorP'!$A$"&amp;MATCH($S1581&amp;$J1581,SorP!C:C,0))))</f>
        <v/>
      </c>
      <c r="U1581" s="168"/>
      <c r="V1581" s="169" t="e">
        <f>IF(C1581="",NA(),MATCH($B1581&amp;$C1581,'Smelter Look-up'!$J:$J,0))</f>
        <v>#N/A</v>
      </c>
      <c r="X1581" s="170">
        <f t="shared" ca="1" si="76"/>
        <v>0</v>
      </c>
      <c r="AB1581" s="314" t="str">
        <f t="shared" si="78"/>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7"/>
        <v/>
      </c>
      <c r="T1582" s="155" t="str">
        <f ca="1">IF(B1582="","",IF(ISERROR(MATCH($J1582,SorP!$B$1:$B$6226,0)),"",INDIRECT("'SorP'!$A$"&amp;MATCH($S1582&amp;$J1582,SorP!C:C,0))))</f>
        <v/>
      </c>
      <c r="U1582" s="168"/>
      <c r="V1582" s="169" t="e">
        <f>IF(C1582="",NA(),MATCH($B1582&amp;$C1582,'Smelter Look-up'!$J:$J,0))</f>
        <v>#N/A</v>
      </c>
      <c r="X1582" s="170">
        <f t="shared" ca="1" si="76"/>
        <v>0</v>
      </c>
      <c r="AB1582" s="314" t="str">
        <f t="shared" si="78"/>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7"/>
        <v/>
      </c>
      <c r="T1583" s="155" t="str">
        <f ca="1">IF(B1583="","",IF(ISERROR(MATCH($J1583,SorP!$B$1:$B$6226,0)),"",INDIRECT("'SorP'!$A$"&amp;MATCH($S1583&amp;$J1583,SorP!C:C,0))))</f>
        <v/>
      </c>
      <c r="U1583" s="168"/>
      <c r="V1583" s="169" t="e">
        <f>IF(C1583="",NA(),MATCH($B1583&amp;$C1583,'Smelter Look-up'!$J:$J,0))</f>
        <v>#N/A</v>
      </c>
      <c r="X1583" s="170">
        <f t="shared" ca="1" si="76"/>
        <v>0</v>
      </c>
      <c r="AB1583" s="314" t="str">
        <f t="shared" si="78"/>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7"/>
        <v/>
      </c>
      <c r="T1584" s="155" t="str">
        <f ca="1">IF(B1584="","",IF(ISERROR(MATCH($J1584,SorP!$B$1:$B$6226,0)),"",INDIRECT("'SorP'!$A$"&amp;MATCH($S1584&amp;$J1584,SorP!C:C,0))))</f>
        <v/>
      </c>
      <c r="U1584" s="168"/>
      <c r="V1584" s="169" t="e">
        <f>IF(C1584="",NA(),MATCH($B1584&amp;$C1584,'Smelter Look-up'!$J:$J,0))</f>
        <v>#N/A</v>
      </c>
      <c r="X1584" s="170">
        <f t="shared" ca="1" si="76"/>
        <v>0</v>
      </c>
      <c r="AB1584" s="314" t="str">
        <f t="shared" si="78"/>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7"/>
        <v/>
      </c>
      <c r="T1585" s="155" t="str">
        <f ca="1">IF(B1585="","",IF(ISERROR(MATCH($J1585,SorP!$B$1:$B$6226,0)),"",INDIRECT("'SorP'!$A$"&amp;MATCH($S1585&amp;$J1585,SorP!C:C,0))))</f>
        <v/>
      </c>
      <c r="U1585" s="168"/>
      <c r="V1585" s="169" t="e">
        <f>IF(C1585="",NA(),MATCH($B1585&amp;$C1585,'Smelter Look-up'!$J:$J,0))</f>
        <v>#N/A</v>
      </c>
      <c r="X1585" s="170">
        <f t="shared" ca="1" si="76"/>
        <v>0</v>
      </c>
      <c r="AB1585" s="314" t="str">
        <f t="shared" si="78"/>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7"/>
        <v/>
      </c>
      <c r="T1586" s="155" t="str">
        <f ca="1">IF(B1586="","",IF(ISERROR(MATCH($J1586,SorP!$B$1:$B$6226,0)),"",INDIRECT("'SorP'!$A$"&amp;MATCH($S1586&amp;$J1586,SorP!C:C,0))))</f>
        <v/>
      </c>
      <c r="U1586" s="168"/>
      <c r="V1586" s="169" t="e">
        <f>IF(C1586="",NA(),MATCH($B1586&amp;$C1586,'Smelter Look-up'!$J:$J,0))</f>
        <v>#N/A</v>
      </c>
      <c r="X1586" s="170">
        <f t="shared" ca="1" si="76"/>
        <v>0</v>
      </c>
      <c r="AB1586" s="314" t="str">
        <f t="shared" si="78"/>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7"/>
        <v/>
      </c>
      <c r="T1587" s="155" t="str">
        <f ca="1">IF(B1587="","",IF(ISERROR(MATCH($J1587,SorP!$B$1:$B$6226,0)),"",INDIRECT("'SorP'!$A$"&amp;MATCH($S1587&amp;$J1587,SorP!C:C,0))))</f>
        <v/>
      </c>
      <c r="U1587" s="168"/>
      <c r="V1587" s="169" t="e">
        <f>IF(C1587="",NA(),MATCH($B1587&amp;$C1587,'Smelter Look-up'!$J:$J,0))</f>
        <v>#N/A</v>
      </c>
      <c r="X1587" s="170">
        <f t="shared" ca="1" si="76"/>
        <v>0</v>
      </c>
      <c r="AB1587" s="314" t="str">
        <f t="shared" si="78"/>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7"/>
        <v/>
      </c>
      <c r="T1588" s="155" t="str">
        <f ca="1">IF(B1588="","",IF(ISERROR(MATCH($J1588,SorP!$B$1:$B$6226,0)),"",INDIRECT("'SorP'!$A$"&amp;MATCH($S1588&amp;$J1588,SorP!C:C,0))))</f>
        <v/>
      </c>
      <c r="U1588" s="168"/>
      <c r="V1588" s="169" t="e">
        <f>IF(C1588="",NA(),MATCH($B1588&amp;$C1588,'Smelter Look-up'!$J:$J,0))</f>
        <v>#N/A</v>
      </c>
      <c r="X1588" s="170">
        <f t="shared" ca="1" si="76"/>
        <v>0</v>
      </c>
      <c r="AB1588" s="314" t="str">
        <f t="shared" si="78"/>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7"/>
        <v/>
      </c>
      <c r="T1589" s="155" t="str">
        <f ca="1">IF(B1589="","",IF(ISERROR(MATCH($J1589,SorP!$B$1:$B$6226,0)),"",INDIRECT("'SorP'!$A$"&amp;MATCH($S1589&amp;$J1589,SorP!C:C,0))))</f>
        <v/>
      </c>
      <c r="U1589" s="168"/>
      <c r="V1589" s="169" t="e">
        <f>IF(C1589="",NA(),MATCH($B1589&amp;$C1589,'Smelter Look-up'!$J:$J,0))</f>
        <v>#N/A</v>
      </c>
      <c r="X1589" s="170">
        <f t="shared" ca="1" si="76"/>
        <v>0</v>
      </c>
      <c r="AB1589" s="314" t="str">
        <f t="shared" si="78"/>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7"/>
        <v/>
      </c>
      <c r="T1590" s="155" t="str">
        <f ca="1">IF(B1590="","",IF(ISERROR(MATCH($J1590,SorP!$B$1:$B$6226,0)),"",INDIRECT("'SorP'!$A$"&amp;MATCH($S1590&amp;$J1590,SorP!C:C,0))))</f>
        <v/>
      </c>
      <c r="U1590" s="168"/>
      <c r="V1590" s="169" t="e">
        <f>IF(C1590="",NA(),MATCH($B1590&amp;$C1590,'Smelter Look-up'!$J:$J,0))</f>
        <v>#N/A</v>
      </c>
      <c r="X1590" s="170">
        <f t="shared" ca="1" si="76"/>
        <v>0</v>
      </c>
      <c r="AB1590" s="314" t="str">
        <f t="shared" si="78"/>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7"/>
        <v/>
      </c>
      <c r="T1591" s="155" t="str">
        <f ca="1">IF(B1591="","",IF(ISERROR(MATCH($J1591,SorP!$B$1:$B$6226,0)),"",INDIRECT("'SorP'!$A$"&amp;MATCH($S1591&amp;$J1591,SorP!C:C,0))))</f>
        <v/>
      </c>
      <c r="U1591" s="168"/>
      <c r="V1591" s="169" t="e">
        <f>IF(C1591="",NA(),MATCH($B1591&amp;$C1591,'Smelter Look-up'!$J:$J,0))</f>
        <v>#N/A</v>
      </c>
      <c r="X1591" s="170">
        <f t="shared" ca="1" si="76"/>
        <v>0</v>
      </c>
      <c r="AB1591" s="314" t="str">
        <f t="shared" si="78"/>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7"/>
        <v/>
      </c>
      <c r="T1592" s="155" t="str">
        <f ca="1">IF(B1592="","",IF(ISERROR(MATCH($J1592,SorP!$B$1:$B$6226,0)),"",INDIRECT("'SorP'!$A$"&amp;MATCH($S1592&amp;$J1592,SorP!C:C,0))))</f>
        <v/>
      </c>
      <c r="U1592" s="168"/>
      <c r="V1592" s="169" t="e">
        <f>IF(C1592="",NA(),MATCH($B1592&amp;$C1592,'Smelter Look-up'!$J:$J,0))</f>
        <v>#N/A</v>
      </c>
      <c r="X1592" s="170">
        <f t="shared" ca="1" si="76"/>
        <v>0</v>
      </c>
      <c r="AB1592" s="314" t="str">
        <f t="shared" si="78"/>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7"/>
        <v/>
      </c>
      <c r="T1593" s="155" t="str">
        <f ca="1">IF(B1593="","",IF(ISERROR(MATCH($J1593,SorP!$B$1:$B$6226,0)),"",INDIRECT("'SorP'!$A$"&amp;MATCH($S1593&amp;$J1593,SorP!C:C,0))))</f>
        <v/>
      </c>
      <c r="U1593" s="168"/>
      <c r="V1593" s="169" t="e">
        <f>IF(C1593="",NA(),MATCH($B1593&amp;$C1593,'Smelter Look-up'!$J:$J,0))</f>
        <v>#N/A</v>
      </c>
      <c r="X1593" s="170">
        <f t="shared" ca="1" si="76"/>
        <v>0</v>
      </c>
      <c r="AB1593" s="314" t="str">
        <f t="shared" si="78"/>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7"/>
        <v/>
      </c>
      <c r="T1594" s="155" t="str">
        <f ca="1">IF(B1594="","",IF(ISERROR(MATCH($J1594,SorP!$B$1:$B$6226,0)),"",INDIRECT("'SorP'!$A$"&amp;MATCH($S1594&amp;$J1594,SorP!C:C,0))))</f>
        <v/>
      </c>
      <c r="U1594" s="168"/>
      <c r="V1594" s="169" t="e">
        <f>IF(C1594="",NA(),MATCH($B1594&amp;$C1594,'Smelter Look-up'!$J:$J,0))</f>
        <v>#N/A</v>
      </c>
      <c r="X1594" s="170">
        <f t="shared" ca="1" si="76"/>
        <v>0</v>
      </c>
      <c r="AB1594" s="314" t="str">
        <f t="shared" si="78"/>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7"/>
        <v/>
      </c>
      <c r="T1595" s="155" t="str">
        <f ca="1">IF(B1595="","",IF(ISERROR(MATCH($J1595,SorP!$B$1:$B$6226,0)),"",INDIRECT("'SorP'!$A$"&amp;MATCH($S1595&amp;$J1595,SorP!C:C,0))))</f>
        <v/>
      </c>
      <c r="U1595" s="168"/>
      <c r="V1595" s="169" t="e">
        <f>IF(C1595="",NA(),MATCH($B1595&amp;$C1595,'Smelter Look-up'!$J:$J,0))</f>
        <v>#N/A</v>
      </c>
      <c r="X1595" s="170">
        <f t="shared" ca="1" si="76"/>
        <v>0</v>
      </c>
      <c r="AB1595" s="314" t="str">
        <f t="shared" si="78"/>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7"/>
        <v/>
      </c>
      <c r="T1596" s="155" t="str">
        <f ca="1">IF(B1596="","",IF(ISERROR(MATCH($J1596,SorP!$B$1:$B$6226,0)),"",INDIRECT("'SorP'!$A$"&amp;MATCH($S1596&amp;$J1596,SorP!C:C,0))))</f>
        <v/>
      </c>
      <c r="U1596" s="168"/>
      <c r="V1596" s="169" t="e">
        <f>IF(C1596="",NA(),MATCH($B1596&amp;$C1596,'Smelter Look-up'!$J:$J,0))</f>
        <v>#N/A</v>
      </c>
      <c r="X1596" s="170">
        <f t="shared" ca="1" si="76"/>
        <v>0</v>
      </c>
      <c r="AB1596" s="314" t="str">
        <f t="shared" si="78"/>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7"/>
        <v/>
      </c>
      <c r="T1597" s="155" t="str">
        <f ca="1">IF(B1597="","",IF(ISERROR(MATCH($J1597,SorP!$B$1:$B$6226,0)),"",INDIRECT("'SorP'!$A$"&amp;MATCH($S1597&amp;$J1597,SorP!C:C,0))))</f>
        <v/>
      </c>
      <c r="U1597" s="168"/>
      <c r="V1597" s="169" t="e">
        <f>IF(C1597="",NA(),MATCH($B1597&amp;$C1597,'Smelter Look-up'!$J:$J,0))</f>
        <v>#N/A</v>
      </c>
      <c r="X1597" s="170">
        <f t="shared" ca="1" si="76"/>
        <v>0</v>
      </c>
      <c r="AB1597" s="314" t="str">
        <f t="shared" si="78"/>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7"/>
        <v/>
      </c>
      <c r="T1598" s="155" t="str">
        <f ca="1">IF(B1598="","",IF(ISERROR(MATCH($J1598,SorP!$B$1:$B$6226,0)),"",INDIRECT("'SorP'!$A$"&amp;MATCH($S1598&amp;$J1598,SorP!C:C,0))))</f>
        <v/>
      </c>
      <c r="U1598" s="168"/>
      <c r="V1598" s="169" t="e">
        <f>IF(C1598="",NA(),MATCH($B1598&amp;$C1598,'Smelter Look-up'!$J:$J,0))</f>
        <v>#N/A</v>
      </c>
      <c r="X1598" s="170">
        <f t="shared" ca="1" si="76"/>
        <v>0</v>
      </c>
      <c r="AB1598" s="314" t="str">
        <f t="shared" si="78"/>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7"/>
        <v/>
      </c>
      <c r="T1599" s="155" t="str">
        <f ca="1">IF(B1599="","",IF(ISERROR(MATCH($J1599,SorP!$B$1:$B$6226,0)),"",INDIRECT("'SorP'!$A$"&amp;MATCH($S1599&amp;$J1599,SorP!C:C,0))))</f>
        <v/>
      </c>
      <c r="U1599" s="168"/>
      <c r="V1599" s="169" t="e">
        <f>IF(C1599="",NA(),MATCH($B1599&amp;$C1599,'Smelter Look-up'!$J:$J,0))</f>
        <v>#N/A</v>
      </c>
      <c r="X1599" s="170">
        <f t="shared" ref="X1599:X1662" ca="1" si="79">IF(AND(C1599="Smelter not listed",OR(LEN(D1599)=0,LEN(E1599)=0)),1,0)</f>
        <v>0</v>
      </c>
      <c r="AB1599" s="314" t="str">
        <f t="shared" si="78"/>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80">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9"/>
        <v>0</v>
      </c>
      <c r="AB1600" s="314" t="str">
        <f t="shared" si="78"/>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80"/>
        <v/>
      </c>
      <c r="T1601" s="155" t="str">
        <f ca="1">IF(B1601="","",IF(ISERROR(MATCH($J1601,SorP!$B$1:$B$6226,0)),"",INDIRECT("'SorP'!$A$"&amp;MATCH($S1601&amp;$J1601,SorP!C:C,0))))</f>
        <v/>
      </c>
      <c r="U1601" s="168"/>
      <c r="V1601" s="169" t="e">
        <f>IF(C1601="",NA(),MATCH($B1601&amp;$C1601,'Smelter Look-up'!$J:$J,0))</f>
        <v>#N/A</v>
      </c>
      <c r="X1601" s="170">
        <f t="shared" ca="1" si="79"/>
        <v>0</v>
      </c>
      <c r="AB1601" s="314" t="str">
        <f t="shared" si="78"/>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80"/>
        <v/>
      </c>
      <c r="T1602" s="155" t="str">
        <f ca="1">IF(B1602="","",IF(ISERROR(MATCH($J1602,SorP!$B$1:$B$6226,0)),"",INDIRECT("'SorP'!$A$"&amp;MATCH($S1602&amp;$J1602,SorP!C:C,0))))</f>
        <v/>
      </c>
      <c r="U1602" s="168"/>
      <c r="V1602" s="169" t="e">
        <f>IF(C1602="",NA(),MATCH($B1602&amp;$C1602,'Smelter Look-up'!$J:$J,0))</f>
        <v>#N/A</v>
      </c>
      <c r="X1602" s="170">
        <f t="shared" ca="1" si="79"/>
        <v>0</v>
      </c>
      <c r="AB1602" s="314" t="str">
        <f t="shared" si="78"/>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80"/>
        <v/>
      </c>
      <c r="T1603" s="155" t="str">
        <f ca="1">IF(B1603="","",IF(ISERROR(MATCH($J1603,SorP!$B$1:$B$6226,0)),"",INDIRECT("'SorP'!$A$"&amp;MATCH($S1603&amp;$J1603,SorP!C:C,0))))</f>
        <v/>
      </c>
      <c r="U1603" s="168"/>
      <c r="V1603" s="169" t="e">
        <f>IF(C1603="",NA(),MATCH($B1603&amp;$C1603,'Smelter Look-up'!$J:$J,0))</f>
        <v>#N/A</v>
      </c>
      <c r="X1603" s="170">
        <f t="shared" ca="1" si="79"/>
        <v>0</v>
      </c>
      <c r="AB1603" s="314" t="str">
        <f t="shared" si="78"/>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80"/>
        <v/>
      </c>
      <c r="T1604" s="155" t="str">
        <f ca="1">IF(B1604="","",IF(ISERROR(MATCH($J1604,SorP!$B$1:$B$6226,0)),"",INDIRECT("'SorP'!$A$"&amp;MATCH($S1604&amp;$J1604,SorP!C:C,0))))</f>
        <v/>
      </c>
      <c r="U1604" s="168"/>
      <c r="V1604" s="169" t="e">
        <f>IF(C1604="",NA(),MATCH($B1604&amp;$C1604,'Smelter Look-up'!$J:$J,0))</f>
        <v>#N/A</v>
      </c>
      <c r="X1604" s="170">
        <f t="shared" ca="1" si="79"/>
        <v>0</v>
      </c>
      <c r="AB1604" s="314" t="str">
        <f t="shared" si="78"/>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80"/>
        <v/>
      </c>
      <c r="T1605" s="155" t="str">
        <f ca="1">IF(B1605="","",IF(ISERROR(MATCH($J1605,SorP!$B$1:$B$6226,0)),"",INDIRECT("'SorP'!$A$"&amp;MATCH($S1605&amp;$J1605,SorP!C:C,0))))</f>
        <v/>
      </c>
      <c r="U1605" s="168"/>
      <c r="V1605" s="169" t="e">
        <f>IF(C1605="",NA(),MATCH($B1605&amp;$C1605,'Smelter Look-up'!$J:$J,0))</f>
        <v>#N/A</v>
      </c>
      <c r="X1605" s="170">
        <f t="shared" ca="1" si="79"/>
        <v>0</v>
      </c>
      <c r="AB1605" s="314" t="str">
        <f t="shared" si="78"/>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80"/>
        <v/>
      </c>
      <c r="T1606" s="155" t="str">
        <f ca="1">IF(B1606="","",IF(ISERROR(MATCH($J1606,SorP!$B$1:$B$6226,0)),"",INDIRECT("'SorP'!$A$"&amp;MATCH($S1606&amp;$J1606,SorP!C:C,0))))</f>
        <v/>
      </c>
      <c r="U1606" s="168"/>
      <c r="V1606" s="169" t="e">
        <f>IF(C1606="",NA(),MATCH($B1606&amp;$C1606,'Smelter Look-up'!$J:$J,0))</f>
        <v>#N/A</v>
      </c>
      <c r="X1606" s="170">
        <f t="shared" ca="1" si="79"/>
        <v>0</v>
      </c>
      <c r="AB1606" s="314" t="str">
        <f t="shared" ref="AB1606:AB1669" si="81">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80"/>
        <v/>
      </c>
      <c r="T1607" s="155" t="str">
        <f ca="1">IF(B1607="","",IF(ISERROR(MATCH($J1607,SorP!$B$1:$B$6226,0)),"",INDIRECT("'SorP'!$A$"&amp;MATCH($S1607&amp;$J1607,SorP!C:C,0))))</f>
        <v/>
      </c>
      <c r="U1607" s="168"/>
      <c r="V1607" s="169" t="e">
        <f>IF(C1607="",NA(),MATCH($B1607&amp;$C1607,'Smelter Look-up'!$J:$J,0))</f>
        <v>#N/A</v>
      </c>
      <c r="X1607" s="170">
        <f t="shared" ca="1" si="79"/>
        <v>0</v>
      </c>
      <c r="AB1607" s="314" t="str">
        <f t="shared" si="81"/>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80"/>
        <v/>
      </c>
      <c r="T1608" s="155" t="str">
        <f ca="1">IF(B1608="","",IF(ISERROR(MATCH($J1608,SorP!$B$1:$B$6226,0)),"",INDIRECT("'SorP'!$A$"&amp;MATCH($S1608&amp;$J1608,SorP!C:C,0))))</f>
        <v/>
      </c>
      <c r="U1608" s="168"/>
      <c r="V1608" s="169" t="e">
        <f>IF(C1608="",NA(),MATCH($B1608&amp;$C1608,'Smelter Look-up'!$J:$J,0))</f>
        <v>#N/A</v>
      </c>
      <c r="X1608" s="170">
        <f t="shared" ca="1" si="79"/>
        <v>0</v>
      </c>
      <c r="AB1608" s="314" t="str">
        <f t="shared" si="81"/>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80"/>
        <v/>
      </c>
      <c r="T1609" s="155" t="str">
        <f ca="1">IF(B1609="","",IF(ISERROR(MATCH($J1609,SorP!$B$1:$B$6226,0)),"",INDIRECT("'SorP'!$A$"&amp;MATCH($S1609&amp;$J1609,SorP!C:C,0))))</f>
        <v/>
      </c>
      <c r="U1609" s="168"/>
      <c r="V1609" s="169" t="e">
        <f>IF(C1609="",NA(),MATCH($B1609&amp;$C1609,'Smelter Look-up'!$J:$J,0))</f>
        <v>#N/A</v>
      </c>
      <c r="X1609" s="170">
        <f t="shared" ca="1" si="79"/>
        <v>0</v>
      </c>
      <c r="AB1609" s="314" t="str">
        <f t="shared" si="81"/>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80"/>
        <v/>
      </c>
      <c r="T1610" s="155" t="str">
        <f ca="1">IF(B1610="","",IF(ISERROR(MATCH($J1610,SorP!$B$1:$B$6226,0)),"",INDIRECT("'SorP'!$A$"&amp;MATCH($S1610&amp;$J1610,SorP!C:C,0))))</f>
        <v/>
      </c>
      <c r="U1610" s="168"/>
      <c r="V1610" s="169" t="e">
        <f>IF(C1610="",NA(),MATCH($B1610&amp;$C1610,'Smelter Look-up'!$J:$J,0))</f>
        <v>#N/A</v>
      </c>
      <c r="X1610" s="170">
        <f t="shared" ca="1" si="79"/>
        <v>0</v>
      </c>
      <c r="AB1610" s="314" t="str">
        <f t="shared" si="81"/>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80"/>
        <v/>
      </c>
      <c r="T1611" s="155" t="str">
        <f ca="1">IF(B1611="","",IF(ISERROR(MATCH($J1611,SorP!$B$1:$B$6226,0)),"",INDIRECT("'SorP'!$A$"&amp;MATCH($S1611&amp;$J1611,SorP!C:C,0))))</f>
        <v/>
      </c>
      <c r="U1611" s="168"/>
      <c r="V1611" s="169" t="e">
        <f>IF(C1611="",NA(),MATCH($B1611&amp;$C1611,'Smelter Look-up'!$J:$J,0))</f>
        <v>#N/A</v>
      </c>
      <c r="X1611" s="170">
        <f t="shared" ca="1" si="79"/>
        <v>0</v>
      </c>
      <c r="AB1611" s="314" t="str">
        <f t="shared" si="81"/>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80"/>
        <v/>
      </c>
      <c r="T1612" s="155" t="str">
        <f ca="1">IF(B1612="","",IF(ISERROR(MATCH($J1612,SorP!$B$1:$B$6226,0)),"",INDIRECT("'SorP'!$A$"&amp;MATCH($S1612&amp;$J1612,SorP!C:C,0))))</f>
        <v/>
      </c>
      <c r="U1612" s="168"/>
      <c r="V1612" s="169" t="e">
        <f>IF(C1612="",NA(),MATCH($B1612&amp;$C1612,'Smelter Look-up'!$J:$J,0))</f>
        <v>#N/A</v>
      </c>
      <c r="X1612" s="170">
        <f t="shared" ca="1" si="79"/>
        <v>0</v>
      </c>
      <c r="AB1612" s="314" t="str">
        <f t="shared" si="81"/>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80"/>
        <v/>
      </c>
      <c r="T1613" s="155" t="str">
        <f ca="1">IF(B1613="","",IF(ISERROR(MATCH($J1613,SorP!$B$1:$B$6226,0)),"",INDIRECT("'SorP'!$A$"&amp;MATCH($S1613&amp;$J1613,SorP!C:C,0))))</f>
        <v/>
      </c>
      <c r="U1613" s="168"/>
      <c r="V1613" s="169" t="e">
        <f>IF(C1613="",NA(),MATCH($B1613&amp;$C1613,'Smelter Look-up'!$J:$J,0))</f>
        <v>#N/A</v>
      </c>
      <c r="X1613" s="170">
        <f t="shared" ca="1" si="79"/>
        <v>0</v>
      </c>
      <c r="AB1613" s="314" t="str">
        <f t="shared" si="81"/>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80"/>
        <v/>
      </c>
      <c r="T1614" s="155" t="str">
        <f ca="1">IF(B1614="","",IF(ISERROR(MATCH($J1614,SorP!$B$1:$B$6226,0)),"",INDIRECT("'SorP'!$A$"&amp;MATCH($S1614&amp;$J1614,SorP!C:C,0))))</f>
        <v/>
      </c>
      <c r="U1614" s="168"/>
      <c r="V1614" s="169" t="e">
        <f>IF(C1614="",NA(),MATCH($B1614&amp;$C1614,'Smelter Look-up'!$J:$J,0))</f>
        <v>#N/A</v>
      </c>
      <c r="X1614" s="170">
        <f t="shared" ca="1" si="79"/>
        <v>0</v>
      </c>
      <c r="AB1614" s="314" t="str">
        <f t="shared" si="81"/>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80"/>
        <v/>
      </c>
      <c r="T1615" s="155" t="str">
        <f ca="1">IF(B1615="","",IF(ISERROR(MATCH($J1615,SorP!$B$1:$B$6226,0)),"",INDIRECT("'SorP'!$A$"&amp;MATCH($S1615&amp;$J1615,SorP!C:C,0))))</f>
        <v/>
      </c>
      <c r="U1615" s="168"/>
      <c r="V1615" s="169" t="e">
        <f>IF(C1615="",NA(),MATCH($B1615&amp;$C1615,'Smelter Look-up'!$J:$J,0))</f>
        <v>#N/A</v>
      </c>
      <c r="X1615" s="170">
        <f t="shared" ca="1" si="79"/>
        <v>0</v>
      </c>
      <c r="AB1615" s="314" t="str">
        <f t="shared" si="81"/>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80"/>
        <v/>
      </c>
      <c r="T1616" s="155" t="str">
        <f ca="1">IF(B1616="","",IF(ISERROR(MATCH($J1616,SorP!$B$1:$B$6226,0)),"",INDIRECT("'SorP'!$A$"&amp;MATCH($S1616&amp;$J1616,SorP!C:C,0))))</f>
        <v/>
      </c>
      <c r="U1616" s="168"/>
      <c r="V1616" s="169" t="e">
        <f>IF(C1616="",NA(),MATCH($B1616&amp;$C1616,'Smelter Look-up'!$J:$J,0))</f>
        <v>#N/A</v>
      </c>
      <c r="X1616" s="170">
        <f t="shared" ca="1" si="79"/>
        <v>0</v>
      </c>
      <c r="AB1616" s="314" t="str">
        <f t="shared" si="81"/>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80"/>
        <v/>
      </c>
      <c r="T1617" s="155" t="str">
        <f ca="1">IF(B1617="","",IF(ISERROR(MATCH($J1617,SorP!$B$1:$B$6226,0)),"",INDIRECT("'SorP'!$A$"&amp;MATCH($S1617&amp;$J1617,SorP!C:C,0))))</f>
        <v/>
      </c>
      <c r="U1617" s="168"/>
      <c r="V1617" s="169" t="e">
        <f>IF(C1617="",NA(),MATCH($B1617&amp;$C1617,'Smelter Look-up'!$J:$J,0))</f>
        <v>#N/A</v>
      </c>
      <c r="X1617" s="170">
        <f t="shared" ca="1" si="79"/>
        <v>0</v>
      </c>
      <c r="AB1617" s="314" t="str">
        <f t="shared" si="81"/>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80"/>
        <v/>
      </c>
      <c r="T1618" s="155" t="str">
        <f ca="1">IF(B1618="","",IF(ISERROR(MATCH($J1618,SorP!$B$1:$B$6226,0)),"",INDIRECT("'SorP'!$A$"&amp;MATCH($S1618&amp;$J1618,SorP!C:C,0))))</f>
        <v/>
      </c>
      <c r="U1618" s="168"/>
      <c r="V1618" s="169" t="e">
        <f>IF(C1618="",NA(),MATCH($B1618&amp;$C1618,'Smelter Look-up'!$J:$J,0))</f>
        <v>#N/A</v>
      </c>
      <c r="X1618" s="170">
        <f t="shared" ca="1" si="79"/>
        <v>0</v>
      </c>
      <c r="AB1618" s="314" t="str">
        <f t="shared" si="81"/>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80"/>
        <v/>
      </c>
      <c r="T1619" s="155" t="str">
        <f ca="1">IF(B1619="","",IF(ISERROR(MATCH($J1619,SorP!$B$1:$B$6226,0)),"",INDIRECT("'SorP'!$A$"&amp;MATCH($S1619&amp;$J1619,SorP!C:C,0))))</f>
        <v/>
      </c>
      <c r="U1619" s="168"/>
      <c r="V1619" s="169" t="e">
        <f>IF(C1619="",NA(),MATCH($B1619&amp;$C1619,'Smelter Look-up'!$J:$J,0))</f>
        <v>#N/A</v>
      </c>
      <c r="X1619" s="170">
        <f t="shared" ca="1" si="79"/>
        <v>0</v>
      </c>
      <c r="AB1619" s="314" t="str">
        <f t="shared" si="81"/>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80"/>
        <v/>
      </c>
      <c r="T1620" s="155" t="str">
        <f ca="1">IF(B1620="","",IF(ISERROR(MATCH($J1620,SorP!$B$1:$B$6226,0)),"",INDIRECT("'SorP'!$A$"&amp;MATCH($S1620&amp;$J1620,SorP!C:C,0))))</f>
        <v/>
      </c>
      <c r="U1620" s="168"/>
      <c r="V1620" s="169" t="e">
        <f>IF(C1620="",NA(),MATCH($B1620&amp;$C1620,'Smelter Look-up'!$J:$J,0))</f>
        <v>#N/A</v>
      </c>
      <c r="X1620" s="170">
        <f t="shared" ca="1" si="79"/>
        <v>0</v>
      </c>
      <c r="AB1620" s="314" t="str">
        <f t="shared" si="81"/>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80"/>
        <v/>
      </c>
      <c r="T1621" s="155" t="str">
        <f ca="1">IF(B1621="","",IF(ISERROR(MATCH($J1621,SorP!$B$1:$B$6226,0)),"",INDIRECT("'SorP'!$A$"&amp;MATCH($S1621&amp;$J1621,SorP!C:C,0))))</f>
        <v/>
      </c>
      <c r="U1621" s="168"/>
      <c r="V1621" s="169" t="e">
        <f>IF(C1621="",NA(),MATCH($B1621&amp;$C1621,'Smelter Look-up'!$J:$J,0))</f>
        <v>#N/A</v>
      </c>
      <c r="X1621" s="170">
        <f t="shared" ca="1" si="79"/>
        <v>0</v>
      </c>
      <c r="AB1621" s="314" t="str">
        <f t="shared" si="81"/>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80"/>
        <v/>
      </c>
      <c r="T1622" s="155" t="str">
        <f ca="1">IF(B1622="","",IF(ISERROR(MATCH($J1622,SorP!$B$1:$B$6226,0)),"",INDIRECT("'SorP'!$A$"&amp;MATCH($S1622&amp;$J1622,SorP!C:C,0))))</f>
        <v/>
      </c>
      <c r="U1622" s="168"/>
      <c r="V1622" s="169" t="e">
        <f>IF(C1622="",NA(),MATCH($B1622&amp;$C1622,'Smelter Look-up'!$J:$J,0))</f>
        <v>#N/A</v>
      </c>
      <c r="X1622" s="170">
        <f t="shared" ca="1" si="79"/>
        <v>0</v>
      </c>
      <c r="AB1622" s="314" t="str">
        <f t="shared" si="81"/>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80"/>
        <v/>
      </c>
      <c r="T1623" s="155" t="str">
        <f ca="1">IF(B1623="","",IF(ISERROR(MATCH($J1623,SorP!$B$1:$B$6226,0)),"",INDIRECT("'SorP'!$A$"&amp;MATCH($S1623&amp;$J1623,SorP!C:C,0))))</f>
        <v/>
      </c>
      <c r="U1623" s="168"/>
      <c r="V1623" s="169" t="e">
        <f>IF(C1623="",NA(),MATCH($B1623&amp;$C1623,'Smelter Look-up'!$J:$J,0))</f>
        <v>#N/A</v>
      </c>
      <c r="X1623" s="170">
        <f t="shared" ca="1" si="79"/>
        <v>0</v>
      </c>
      <c r="AB1623" s="314" t="str">
        <f t="shared" si="81"/>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80"/>
        <v/>
      </c>
      <c r="T1624" s="155" t="str">
        <f ca="1">IF(B1624="","",IF(ISERROR(MATCH($J1624,SorP!$B$1:$B$6226,0)),"",INDIRECT("'SorP'!$A$"&amp;MATCH($S1624&amp;$J1624,SorP!C:C,0))))</f>
        <v/>
      </c>
      <c r="U1624" s="168"/>
      <c r="V1624" s="169" t="e">
        <f>IF(C1624="",NA(),MATCH($B1624&amp;$C1624,'Smelter Look-up'!$J:$J,0))</f>
        <v>#N/A</v>
      </c>
      <c r="X1624" s="170">
        <f t="shared" ca="1" si="79"/>
        <v>0</v>
      </c>
      <c r="AB1624" s="314" t="str">
        <f t="shared" si="81"/>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80"/>
        <v/>
      </c>
      <c r="T1625" s="155" t="str">
        <f ca="1">IF(B1625="","",IF(ISERROR(MATCH($J1625,SorP!$B$1:$B$6226,0)),"",INDIRECT("'SorP'!$A$"&amp;MATCH($S1625&amp;$J1625,SorP!C:C,0))))</f>
        <v/>
      </c>
      <c r="U1625" s="168"/>
      <c r="V1625" s="169" t="e">
        <f>IF(C1625="",NA(),MATCH($B1625&amp;$C1625,'Smelter Look-up'!$J:$J,0))</f>
        <v>#N/A</v>
      </c>
      <c r="X1625" s="170">
        <f t="shared" ca="1" si="79"/>
        <v>0</v>
      </c>
      <c r="AB1625" s="314" t="str">
        <f t="shared" si="81"/>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80"/>
        <v/>
      </c>
      <c r="T1626" s="155" t="str">
        <f ca="1">IF(B1626="","",IF(ISERROR(MATCH($J1626,SorP!$B$1:$B$6226,0)),"",INDIRECT("'SorP'!$A$"&amp;MATCH($S1626&amp;$J1626,SorP!C:C,0))))</f>
        <v/>
      </c>
      <c r="U1626" s="168"/>
      <c r="V1626" s="169" t="e">
        <f>IF(C1626="",NA(),MATCH($B1626&amp;$C1626,'Smelter Look-up'!$J:$J,0))</f>
        <v>#N/A</v>
      </c>
      <c r="X1626" s="170">
        <f t="shared" ca="1" si="79"/>
        <v>0</v>
      </c>
      <c r="AB1626" s="314" t="str">
        <f t="shared" si="81"/>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80"/>
        <v/>
      </c>
      <c r="T1627" s="155" t="str">
        <f ca="1">IF(B1627="","",IF(ISERROR(MATCH($J1627,SorP!$B$1:$B$6226,0)),"",INDIRECT("'SorP'!$A$"&amp;MATCH($S1627&amp;$J1627,SorP!C:C,0))))</f>
        <v/>
      </c>
      <c r="U1627" s="168"/>
      <c r="V1627" s="169" t="e">
        <f>IF(C1627="",NA(),MATCH($B1627&amp;$C1627,'Smelter Look-up'!$J:$J,0))</f>
        <v>#N/A</v>
      </c>
      <c r="X1627" s="170">
        <f t="shared" ca="1" si="79"/>
        <v>0</v>
      </c>
      <c r="AB1627" s="314" t="str">
        <f t="shared" si="81"/>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80"/>
        <v/>
      </c>
      <c r="T1628" s="155" t="str">
        <f ca="1">IF(B1628="","",IF(ISERROR(MATCH($J1628,SorP!$B$1:$B$6226,0)),"",INDIRECT("'SorP'!$A$"&amp;MATCH($S1628&amp;$J1628,SorP!C:C,0))))</f>
        <v/>
      </c>
      <c r="U1628" s="168"/>
      <c r="V1628" s="169" t="e">
        <f>IF(C1628="",NA(),MATCH($B1628&amp;$C1628,'Smelter Look-up'!$J:$J,0))</f>
        <v>#N/A</v>
      </c>
      <c r="X1628" s="170">
        <f t="shared" ca="1" si="79"/>
        <v>0</v>
      </c>
      <c r="AB1628" s="314" t="str">
        <f t="shared" si="81"/>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80"/>
        <v/>
      </c>
      <c r="T1629" s="155" t="str">
        <f ca="1">IF(B1629="","",IF(ISERROR(MATCH($J1629,SorP!$B$1:$B$6226,0)),"",INDIRECT("'SorP'!$A$"&amp;MATCH($S1629&amp;$J1629,SorP!C:C,0))))</f>
        <v/>
      </c>
      <c r="U1629" s="168"/>
      <c r="V1629" s="169" t="e">
        <f>IF(C1629="",NA(),MATCH($B1629&amp;$C1629,'Smelter Look-up'!$J:$J,0))</f>
        <v>#N/A</v>
      </c>
      <c r="X1629" s="170">
        <f t="shared" ca="1" si="79"/>
        <v>0</v>
      </c>
      <c r="AB1629" s="314" t="str">
        <f t="shared" si="81"/>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80"/>
        <v/>
      </c>
      <c r="T1630" s="155" t="str">
        <f ca="1">IF(B1630="","",IF(ISERROR(MATCH($J1630,SorP!$B$1:$B$6226,0)),"",INDIRECT("'SorP'!$A$"&amp;MATCH($S1630&amp;$J1630,SorP!C:C,0))))</f>
        <v/>
      </c>
      <c r="U1630" s="168"/>
      <c r="V1630" s="169" t="e">
        <f>IF(C1630="",NA(),MATCH($B1630&amp;$C1630,'Smelter Look-up'!$J:$J,0))</f>
        <v>#N/A</v>
      </c>
      <c r="X1630" s="170">
        <f t="shared" ca="1" si="79"/>
        <v>0</v>
      </c>
      <c r="AB1630" s="314" t="str">
        <f t="shared" si="81"/>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80"/>
        <v/>
      </c>
      <c r="T1631" s="155" t="str">
        <f ca="1">IF(B1631="","",IF(ISERROR(MATCH($J1631,SorP!$B$1:$B$6226,0)),"",INDIRECT("'SorP'!$A$"&amp;MATCH($S1631&amp;$J1631,SorP!C:C,0))))</f>
        <v/>
      </c>
      <c r="U1631" s="168"/>
      <c r="V1631" s="169" t="e">
        <f>IF(C1631="",NA(),MATCH($B1631&amp;$C1631,'Smelter Look-up'!$J:$J,0))</f>
        <v>#N/A</v>
      </c>
      <c r="X1631" s="170">
        <f t="shared" ca="1" si="79"/>
        <v>0</v>
      </c>
      <c r="AB1631" s="314" t="str">
        <f t="shared" si="81"/>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80"/>
        <v/>
      </c>
      <c r="T1632" s="155" t="str">
        <f ca="1">IF(B1632="","",IF(ISERROR(MATCH($J1632,SorP!$B$1:$B$6226,0)),"",INDIRECT("'SorP'!$A$"&amp;MATCH($S1632&amp;$J1632,SorP!C:C,0))))</f>
        <v/>
      </c>
      <c r="U1632" s="168"/>
      <c r="V1632" s="169" t="e">
        <f>IF(C1632="",NA(),MATCH($B1632&amp;$C1632,'Smelter Look-up'!$J:$J,0))</f>
        <v>#N/A</v>
      </c>
      <c r="X1632" s="170">
        <f t="shared" ca="1" si="79"/>
        <v>0</v>
      </c>
      <c r="AB1632" s="314" t="str">
        <f t="shared" si="81"/>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80"/>
        <v/>
      </c>
      <c r="T1633" s="155" t="str">
        <f ca="1">IF(B1633="","",IF(ISERROR(MATCH($J1633,SorP!$B$1:$B$6226,0)),"",INDIRECT("'SorP'!$A$"&amp;MATCH($S1633&amp;$J1633,SorP!C:C,0))))</f>
        <v/>
      </c>
      <c r="U1633" s="168"/>
      <c r="V1633" s="169" t="e">
        <f>IF(C1633="",NA(),MATCH($B1633&amp;$C1633,'Smelter Look-up'!$J:$J,0))</f>
        <v>#N/A</v>
      </c>
      <c r="X1633" s="170">
        <f t="shared" ca="1" si="79"/>
        <v>0</v>
      </c>
      <c r="AB1633" s="314" t="str">
        <f t="shared" si="81"/>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80"/>
        <v/>
      </c>
      <c r="T1634" s="155" t="str">
        <f ca="1">IF(B1634="","",IF(ISERROR(MATCH($J1634,SorP!$B$1:$B$6226,0)),"",INDIRECT("'SorP'!$A$"&amp;MATCH($S1634&amp;$J1634,SorP!C:C,0))))</f>
        <v/>
      </c>
      <c r="U1634" s="168"/>
      <c r="V1634" s="169" t="e">
        <f>IF(C1634="",NA(),MATCH($B1634&amp;$C1634,'Smelter Look-up'!$J:$J,0))</f>
        <v>#N/A</v>
      </c>
      <c r="X1634" s="170">
        <f t="shared" ca="1" si="79"/>
        <v>0</v>
      </c>
      <c r="AB1634" s="314" t="str">
        <f t="shared" si="81"/>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80"/>
        <v/>
      </c>
      <c r="T1635" s="155" t="str">
        <f ca="1">IF(B1635="","",IF(ISERROR(MATCH($J1635,SorP!$B$1:$B$6226,0)),"",INDIRECT("'SorP'!$A$"&amp;MATCH($S1635&amp;$J1635,SorP!C:C,0))))</f>
        <v/>
      </c>
      <c r="U1635" s="168"/>
      <c r="V1635" s="169" t="e">
        <f>IF(C1635="",NA(),MATCH($B1635&amp;$C1635,'Smelter Look-up'!$J:$J,0))</f>
        <v>#N/A</v>
      </c>
      <c r="X1635" s="170">
        <f t="shared" ca="1" si="79"/>
        <v>0</v>
      </c>
      <c r="AB1635" s="314" t="str">
        <f t="shared" si="81"/>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80"/>
        <v/>
      </c>
      <c r="T1636" s="155" t="str">
        <f ca="1">IF(B1636="","",IF(ISERROR(MATCH($J1636,SorP!$B$1:$B$6226,0)),"",INDIRECT("'SorP'!$A$"&amp;MATCH($S1636&amp;$J1636,SorP!C:C,0))))</f>
        <v/>
      </c>
      <c r="U1636" s="168"/>
      <c r="V1636" s="169" t="e">
        <f>IF(C1636="",NA(),MATCH($B1636&amp;$C1636,'Smelter Look-up'!$J:$J,0))</f>
        <v>#N/A</v>
      </c>
      <c r="X1636" s="170">
        <f t="shared" ca="1" si="79"/>
        <v>0</v>
      </c>
      <c r="AB1636" s="314" t="str">
        <f t="shared" si="81"/>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80"/>
        <v/>
      </c>
      <c r="T1637" s="155" t="str">
        <f ca="1">IF(B1637="","",IF(ISERROR(MATCH($J1637,SorP!$B$1:$B$6226,0)),"",INDIRECT("'SorP'!$A$"&amp;MATCH($S1637&amp;$J1637,SorP!C:C,0))))</f>
        <v/>
      </c>
      <c r="U1637" s="168"/>
      <c r="V1637" s="169" t="e">
        <f>IF(C1637="",NA(),MATCH($B1637&amp;$C1637,'Smelter Look-up'!$J:$J,0))</f>
        <v>#N/A</v>
      </c>
      <c r="X1637" s="170">
        <f t="shared" ca="1" si="79"/>
        <v>0</v>
      </c>
      <c r="AB1637" s="314" t="str">
        <f t="shared" si="81"/>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80"/>
        <v/>
      </c>
      <c r="T1638" s="155" t="str">
        <f ca="1">IF(B1638="","",IF(ISERROR(MATCH($J1638,SorP!$B$1:$B$6226,0)),"",INDIRECT("'SorP'!$A$"&amp;MATCH($S1638&amp;$J1638,SorP!C:C,0))))</f>
        <v/>
      </c>
      <c r="U1638" s="168"/>
      <c r="V1638" s="169" t="e">
        <f>IF(C1638="",NA(),MATCH($B1638&amp;$C1638,'Smelter Look-up'!$J:$J,0))</f>
        <v>#N/A</v>
      </c>
      <c r="X1638" s="170">
        <f t="shared" ca="1" si="79"/>
        <v>0</v>
      </c>
      <c r="AB1638" s="314" t="str">
        <f t="shared" si="81"/>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80"/>
        <v/>
      </c>
      <c r="T1639" s="155" t="str">
        <f ca="1">IF(B1639="","",IF(ISERROR(MATCH($J1639,SorP!$B$1:$B$6226,0)),"",INDIRECT("'SorP'!$A$"&amp;MATCH($S1639&amp;$J1639,SorP!C:C,0))))</f>
        <v/>
      </c>
      <c r="U1639" s="168"/>
      <c r="V1639" s="169" t="e">
        <f>IF(C1639="",NA(),MATCH($B1639&amp;$C1639,'Smelter Look-up'!$J:$J,0))</f>
        <v>#N/A</v>
      </c>
      <c r="X1639" s="170">
        <f t="shared" ca="1" si="79"/>
        <v>0</v>
      </c>
      <c r="AB1639" s="314" t="str">
        <f t="shared" si="81"/>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80"/>
        <v/>
      </c>
      <c r="T1640" s="155" t="str">
        <f ca="1">IF(B1640="","",IF(ISERROR(MATCH($J1640,SorP!$B$1:$B$6226,0)),"",INDIRECT("'SorP'!$A$"&amp;MATCH($S1640&amp;$J1640,SorP!C:C,0))))</f>
        <v/>
      </c>
      <c r="U1640" s="168"/>
      <c r="V1640" s="169" t="e">
        <f>IF(C1640="",NA(),MATCH($B1640&amp;$C1640,'Smelter Look-up'!$J:$J,0))</f>
        <v>#N/A</v>
      </c>
      <c r="X1640" s="170">
        <f t="shared" ca="1" si="79"/>
        <v>0</v>
      </c>
      <c r="AB1640" s="314" t="str">
        <f t="shared" si="81"/>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80"/>
        <v/>
      </c>
      <c r="T1641" s="155" t="str">
        <f ca="1">IF(B1641="","",IF(ISERROR(MATCH($J1641,SorP!$B$1:$B$6226,0)),"",INDIRECT("'SorP'!$A$"&amp;MATCH($S1641&amp;$J1641,SorP!C:C,0))))</f>
        <v/>
      </c>
      <c r="U1641" s="168"/>
      <c r="V1641" s="169" t="e">
        <f>IF(C1641="",NA(),MATCH($B1641&amp;$C1641,'Smelter Look-up'!$J:$J,0))</f>
        <v>#N/A</v>
      </c>
      <c r="X1641" s="170">
        <f t="shared" ca="1" si="79"/>
        <v>0</v>
      </c>
      <c r="AB1641" s="314" t="str">
        <f t="shared" si="81"/>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80"/>
        <v/>
      </c>
      <c r="T1642" s="155" t="str">
        <f ca="1">IF(B1642="","",IF(ISERROR(MATCH($J1642,SorP!$B$1:$B$6226,0)),"",INDIRECT("'SorP'!$A$"&amp;MATCH($S1642&amp;$J1642,SorP!C:C,0))))</f>
        <v/>
      </c>
      <c r="U1642" s="168"/>
      <c r="V1642" s="169" t="e">
        <f>IF(C1642="",NA(),MATCH($B1642&amp;$C1642,'Smelter Look-up'!$J:$J,0))</f>
        <v>#N/A</v>
      </c>
      <c r="X1642" s="170">
        <f t="shared" ca="1" si="79"/>
        <v>0</v>
      </c>
      <c r="AB1642" s="314" t="str">
        <f t="shared" si="81"/>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80"/>
        <v/>
      </c>
      <c r="T1643" s="155" t="str">
        <f ca="1">IF(B1643="","",IF(ISERROR(MATCH($J1643,SorP!$B$1:$B$6226,0)),"",INDIRECT("'SorP'!$A$"&amp;MATCH($S1643&amp;$J1643,SorP!C:C,0))))</f>
        <v/>
      </c>
      <c r="U1643" s="168"/>
      <c r="V1643" s="169" t="e">
        <f>IF(C1643="",NA(),MATCH($B1643&amp;$C1643,'Smelter Look-up'!$J:$J,0))</f>
        <v>#N/A</v>
      </c>
      <c r="X1643" s="170">
        <f t="shared" ca="1" si="79"/>
        <v>0</v>
      </c>
      <c r="AB1643" s="314" t="str">
        <f t="shared" si="81"/>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80"/>
        <v/>
      </c>
      <c r="T1644" s="155" t="str">
        <f ca="1">IF(B1644="","",IF(ISERROR(MATCH($J1644,SorP!$B$1:$B$6226,0)),"",INDIRECT("'SorP'!$A$"&amp;MATCH($S1644&amp;$J1644,SorP!C:C,0))))</f>
        <v/>
      </c>
      <c r="U1644" s="168"/>
      <c r="V1644" s="169" t="e">
        <f>IF(C1644="",NA(),MATCH($B1644&amp;$C1644,'Smelter Look-up'!$J:$J,0))</f>
        <v>#N/A</v>
      </c>
      <c r="X1644" s="170">
        <f t="shared" ca="1" si="79"/>
        <v>0</v>
      </c>
      <c r="AB1644" s="314" t="str">
        <f t="shared" si="81"/>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80"/>
        <v/>
      </c>
      <c r="T1645" s="155" t="str">
        <f ca="1">IF(B1645="","",IF(ISERROR(MATCH($J1645,SorP!$B$1:$B$6226,0)),"",INDIRECT("'SorP'!$A$"&amp;MATCH($S1645&amp;$J1645,SorP!C:C,0))))</f>
        <v/>
      </c>
      <c r="U1645" s="168"/>
      <c r="V1645" s="169" t="e">
        <f>IF(C1645="",NA(),MATCH($B1645&amp;$C1645,'Smelter Look-up'!$J:$J,0))</f>
        <v>#N/A</v>
      </c>
      <c r="X1645" s="170">
        <f t="shared" ca="1" si="79"/>
        <v>0</v>
      </c>
      <c r="AB1645" s="314" t="str">
        <f t="shared" si="81"/>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80"/>
        <v/>
      </c>
      <c r="T1646" s="155" t="str">
        <f ca="1">IF(B1646="","",IF(ISERROR(MATCH($J1646,SorP!$B$1:$B$6226,0)),"",INDIRECT("'SorP'!$A$"&amp;MATCH($S1646&amp;$J1646,SorP!C:C,0))))</f>
        <v/>
      </c>
      <c r="U1646" s="168"/>
      <c r="V1646" s="169" t="e">
        <f>IF(C1646="",NA(),MATCH($B1646&amp;$C1646,'Smelter Look-up'!$J:$J,0))</f>
        <v>#N/A</v>
      </c>
      <c r="X1646" s="170">
        <f t="shared" ca="1" si="79"/>
        <v>0</v>
      </c>
      <c r="AB1646" s="314" t="str">
        <f t="shared" si="81"/>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80"/>
        <v/>
      </c>
      <c r="T1647" s="155" t="str">
        <f ca="1">IF(B1647="","",IF(ISERROR(MATCH($J1647,SorP!$B$1:$B$6226,0)),"",INDIRECT("'SorP'!$A$"&amp;MATCH($S1647&amp;$J1647,SorP!C:C,0))))</f>
        <v/>
      </c>
      <c r="U1647" s="168"/>
      <c r="V1647" s="169" t="e">
        <f>IF(C1647="",NA(),MATCH($B1647&amp;$C1647,'Smelter Look-up'!$J:$J,0))</f>
        <v>#N/A</v>
      </c>
      <c r="X1647" s="170">
        <f t="shared" ca="1" si="79"/>
        <v>0</v>
      </c>
      <c r="AB1647" s="314" t="str">
        <f t="shared" si="81"/>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80"/>
        <v/>
      </c>
      <c r="T1648" s="155" t="str">
        <f ca="1">IF(B1648="","",IF(ISERROR(MATCH($J1648,SorP!$B$1:$B$6226,0)),"",INDIRECT("'SorP'!$A$"&amp;MATCH($S1648&amp;$J1648,SorP!C:C,0))))</f>
        <v/>
      </c>
      <c r="U1648" s="168"/>
      <c r="V1648" s="169" t="e">
        <f>IF(C1648="",NA(),MATCH($B1648&amp;$C1648,'Smelter Look-up'!$J:$J,0))</f>
        <v>#N/A</v>
      </c>
      <c r="X1648" s="170">
        <f t="shared" ca="1" si="79"/>
        <v>0</v>
      </c>
      <c r="AB1648" s="314" t="str">
        <f t="shared" si="81"/>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80"/>
        <v/>
      </c>
      <c r="T1649" s="155" t="str">
        <f ca="1">IF(B1649="","",IF(ISERROR(MATCH($J1649,SorP!$B$1:$B$6226,0)),"",INDIRECT("'SorP'!$A$"&amp;MATCH($S1649&amp;$J1649,SorP!C:C,0))))</f>
        <v/>
      </c>
      <c r="U1649" s="168"/>
      <c r="V1649" s="169" t="e">
        <f>IF(C1649="",NA(),MATCH($B1649&amp;$C1649,'Smelter Look-up'!$J:$J,0))</f>
        <v>#N/A</v>
      </c>
      <c r="X1649" s="170">
        <f t="shared" ca="1" si="79"/>
        <v>0</v>
      </c>
      <c r="AB1649" s="314" t="str">
        <f t="shared" si="81"/>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80"/>
        <v/>
      </c>
      <c r="T1650" s="155" t="str">
        <f ca="1">IF(B1650="","",IF(ISERROR(MATCH($J1650,SorP!$B$1:$B$6226,0)),"",INDIRECT("'SorP'!$A$"&amp;MATCH($S1650&amp;$J1650,SorP!C:C,0))))</f>
        <v/>
      </c>
      <c r="U1650" s="168"/>
      <c r="V1650" s="169" t="e">
        <f>IF(C1650="",NA(),MATCH($B1650&amp;$C1650,'Smelter Look-up'!$J:$J,0))</f>
        <v>#N/A</v>
      </c>
      <c r="X1650" s="170">
        <f t="shared" ca="1" si="79"/>
        <v>0</v>
      </c>
      <c r="AB1650" s="314" t="str">
        <f t="shared" si="81"/>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80"/>
        <v/>
      </c>
      <c r="T1651" s="155" t="str">
        <f ca="1">IF(B1651="","",IF(ISERROR(MATCH($J1651,SorP!$B$1:$B$6226,0)),"",INDIRECT("'SorP'!$A$"&amp;MATCH($S1651&amp;$J1651,SorP!C:C,0))))</f>
        <v/>
      </c>
      <c r="U1651" s="168"/>
      <c r="V1651" s="169" t="e">
        <f>IF(C1651="",NA(),MATCH($B1651&amp;$C1651,'Smelter Look-up'!$J:$J,0))</f>
        <v>#N/A</v>
      </c>
      <c r="X1651" s="170">
        <f t="shared" ca="1" si="79"/>
        <v>0</v>
      </c>
      <c r="AB1651" s="314" t="str">
        <f t="shared" si="81"/>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80"/>
        <v/>
      </c>
      <c r="T1652" s="155" t="str">
        <f ca="1">IF(B1652="","",IF(ISERROR(MATCH($J1652,SorP!$B$1:$B$6226,0)),"",INDIRECT("'SorP'!$A$"&amp;MATCH($S1652&amp;$J1652,SorP!C:C,0))))</f>
        <v/>
      </c>
      <c r="U1652" s="168"/>
      <c r="V1652" s="169" t="e">
        <f>IF(C1652="",NA(),MATCH($B1652&amp;$C1652,'Smelter Look-up'!$J:$J,0))</f>
        <v>#N/A</v>
      </c>
      <c r="X1652" s="170">
        <f t="shared" ca="1" si="79"/>
        <v>0</v>
      </c>
      <c r="AB1652" s="314" t="str">
        <f t="shared" si="81"/>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80"/>
        <v/>
      </c>
      <c r="T1653" s="155" t="str">
        <f ca="1">IF(B1653="","",IF(ISERROR(MATCH($J1653,SorP!$B$1:$B$6226,0)),"",INDIRECT("'SorP'!$A$"&amp;MATCH($S1653&amp;$J1653,SorP!C:C,0))))</f>
        <v/>
      </c>
      <c r="U1653" s="168"/>
      <c r="V1653" s="169" t="e">
        <f>IF(C1653="",NA(),MATCH($B1653&amp;$C1653,'Smelter Look-up'!$J:$J,0))</f>
        <v>#N/A</v>
      </c>
      <c r="X1653" s="170">
        <f t="shared" ca="1" si="79"/>
        <v>0</v>
      </c>
      <c r="AB1653" s="314" t="str">
        <f t="shared" si="81"/>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80"/>
        <v/>
      </c>
      <c r="T1654" s="155" t="str">
        <f ca="1">IF(B1654="","",IF(ISERROR(MATCH($J1654,SorP!$B$1:$B$6226,0)),"",INDIRECT("'SorP'!$A$"&amp;MATCH($S1654&amp;$J1654,SorP!C:C,0))))</f>
        <v/>
      </c>
      <c r="U1654" s="168"/>
      <c r="V1654" s="169" t="e">
        <f>IF(C1654="",NA(),MATCH($B1654&amp;$C1654,'Smelter Look-up'!$J:$J,0))</f>
        <v>#N/A</v>
      </c>
      <c r="X1654" s="170">
        <f t="shared" ca="1" si="79"/>
        <v>0</v>
      </c>
      <c r="AB1654" s="314" t="str">
        <f t="shared" si="81"/>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80"/>
        <v/>
      </c>
      <c r="T1655" s="155" t="str">
        <f ca="1">IF(B1655="","",IF(ISERROR(MATCH($J1655,SorP!$B$1:$B$6226,0)),"",INDIRECT("'SorP'!$A$"&amp;MATCH($S1655&amp;$J1655,SorP!C:C,0))))</f>
        <v/>
      </c>
      <c r="U1655" s="168"/>
      <c r="V1655" s="169" t="e">
        <f>IF(C1655="",NA(),MATCH($B1655&amp;$C1655,'Smelter Look-up'!$J:$J,0))</f>
        <v>#N/A</v>
      </c>
      <c r="X1655" s="170">
        <f t="shared" ca="1" si="79"/>
        <v>0</v>
      </c>
      <c r="AB1655" s="314" t="str">
        <f t="shared" si="81"/>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80"/>
        <v/>
      </c>
      <c r="T1656" s="155" t="str">
        <f ca="1">IF(B1656="","",IF(ISERROR(MATCH($J1656,SorP!$B$1:$B$6226,0)),"",INDIRECT("'SorP'!$A$"&amp;MATCH($S1656&amp;$J1656,SorP!C:C,0))))</f>
        <v/>
      </c>
      <c r="U1656" s="168"/>
      <c r="V1656" s="169" t="e">
        <f>IF(C1656="",NA(),MATCH($B1656&amp;$C1656,'Smelter Look-up'!$J:$J,0))</f>
        <v>#N/A</v>
      </c>
      <c r="X1656" s="170">
        <f t="shared" ca="1" si="79"/>
        <v>0</v>
      </c>
      <c r="AB1656" s="314" t="str">
        <f t="shared" si="81"/>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80"/>
        <v/>
      </c>
      <c r="T1657" s="155" t="str">
        <f ca="1">IF(B1657="","",IF(ISERROR(MATCH($J1657,SorP!$B$1:$B$6226,0)),"",INDIRECT("'SorP'!$A$"&amp;MATCH($S1657&amp;$J1657,SorP!C:C,0))))</f>
        <v/>
      </c>
      <c r="U1657" s="168"/>
      <c r="V1657" s="169" t="e">
        <f>IF(C1657="",NA(),MATCH($B1657&amp;$C1657,'Smelter Look-up'!$J:$J,0))</f>
        <v>#N/A</v>
      </c>
      <c r="X1657" s="170">
        <f t="shared" ca="1" si="79"/>
        <v>0</v>
      </c>
      <c r="AB1657" s="314" t="str">
        <f t="shared" si="81"/>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80"/>
        <v/>
      </c>
      <c r="T1658" s="155" t="str">
        <f ca="1">IF(B1658="","",IF(ISERROR(MATCH($J1658,SorP!$B$1:$B$6226,0)),"",INDIRECT("'SorP'!$A$"&amp;MATCH($S1658&amp;$J1658,SorP!C:C,0))))</f>
        <v/>
      </c>
      <c r="U1658" s="168"/>
      <c r="V1658" s="169" t="e">
        <f>IF(C1658="",NA(),MATCH($B1658&amp;$C1658,'Smelter Look-up'!$J:$J,0))</f>
        <v>#N/A</v>
      </c>
      <c r="X1658" s="170">
        <f t="shared" ca="1" si="79"/>
        <v>0</v>
      </c>
      <c r="AB1658" s="314" t="str">
        <f t="shared" si="81"/>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80"/>
        <v/>
      </c>
      <c r="T1659" s="155" t="str">
        <f ca="1">IF(B1659="","",IF(ISERROR(MATCH($J1659,SorP!$B$1:$B$6226,0)),"",INDIRECT("'SorP'!$A$"&amp;MATCH($S1659&amp;$J1659,SorP!C:C,0))))</f>
        <v/>
      </c>
      <c r="U1659" s="168"/>
      <c r="V1659" s="169" t="e">
        <f>IF(C1659="",NA(),MATCH($B1659&amp;$C1659,'Smelter Look-up'!$J:$J,0))</f>
        <v>#N/A</v>
      </c>
      <c r="X1659" s="170">
        <f t="shared" ca="1" si="79"/>
        <v>0</v>
      </c>
      <c r="AB1659" s="314" t="str">
        <f t="shared" si="81"/>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80"/>
        <v/>
      </c>
      <c r="T1660" s="155" t="str">
        <f ca="1">IF(B1660="","",IF(ISERROR(MATCH($J1660,SorP!$B$1:$B$6226,0)),"",INDIRECT("'SorP'!$A$"&amp;MATCH($S1660&amp;$J1660,SorP!C:C,0))))</f>
        <v/>
      </c>
      <c r="U1660" s="168"/>
      <c r="V1660" s="169" t="e">
        <f>IF(C1660="",NA(),MATCH($B1660&amp;$C1660,'Smelter Look-up'!$J:$J,0))</f>
        <v>#N/A</v>
      </c>
      <c r="X1660" s="170">
        <f t="shared" ca="1" si="79"/>
        <v>0</v>
      </c>
      <c r="AB1660" s="314" t="str">
        <f t="shared" si="81"/>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80"/>
        <v/>
      </c>
      <c r="T1661" s="155" t="str">
        <f ca="1">IF(B1661="","",IF(ISERROR(MATCH($J1661,SorP!$B$1:$B$6226,0)),"",INDIRECT("'SorP'!$A$"&amp;MATCH($S1661&amp;$J1661,SorP!C:C,0))))</f>
        <v/>
      </c>
      <c r="U1661" s="168"/>
      <c r="V1661" s="169" t="e">
        <f>IF(C1661="",NA(),MATCH($B1661&amp;$C1661,'Smelter Look-up'!$J:$J,0))</f>
        <v>#N/A</v>
      </c>
      <c r="X1661" s="170">
        <f t="shared" ca="1" si="79"/>
        <v>0</v>
      </c>
      <c r="AB1661" s="314" t="str">
        <f t="shared" si="81"/>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0"/>
        <v/>
      </c>
      <c r="T1662" s="155" t="str">
        <f ca="1">IF(B1662="","",IF(ISERROR(MATCH($J1662,SorP!$B$1:$B$6226,0)),"",INDIRECT("'SorP'!$A$"&amp;MATCH($S1662&amp;$J1662,SorP!C:C,0))))</f>
        <v/>
      </c>
      <c r="U1662" s="168"/>
      <c r="V1662" s="169" t="e">
        <f>IF(C1662="",NA(),MATCH($B1662&amp;$C1662,'Smelter Look-up'!$J:$J,0))</f>
        <v>#N/A</v>
      </c>
      <c r="X1662" s="170">
        <f t="shared" ca="1" si="79"/>
        <v>0</v>
      </c>
      <c r="AB1662" s="314" t="str">
        <f t="shared" si="81"/>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0"/>
        <v/>
      </c>
      <c r="T1663" s="155" t="str">
        <f ca="1">IF(B1663="","",IF(ISERROR(MATCH($J1663,SorP!$B$1:$B$6226,0)),"",INDIRECT("'SorP'!$A$"&amp;MATCH($S1663&amp;$J1663,SorP!C:C,0))))</f>
        <v/>
      </c>
      <c r="U1663" s="168"/>
      <c r="V1663" s="169" t="e">
        <f>IF(C1663="",NA(),MATCH($B1663&amp;$C1663,'Smelter Look-up'!$J:$J,0))</f>
        <v>#N/A</v>
      </c>
      <c r="X1663" s="170">
        <f t="shared" ref="X1663:X1726" ca="1" si="82">IF(AND(C1663="Smelter not listed",OR(LEN(D1663)=0,LEN(E1663)=0)),1,0)</f>
        <v>0</v>
      </c>
      <c r="AB1663" s="314" t="str">
        <f t="shared" si="81"/>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3">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2"/>
        <v>0</v>
      </c>
      <c r="AB1664" s="314" t="str">
        <f t="shared" si="81"/>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3"/>
        <v/>
      </c>
      <c r="T1665" s="155" t="str">
        <f ca="1">IF(B1665="","",IF(ISERROR(MATCH($J1665,SorP!$B$1:$B$6226,0)),"",INDIRECT("'SorP'!$A$"&amp;MATCH($S1665&amp;$J1665,SorP!C:C,0))))</f>
        <v/>
      </c>
      <c r="U1665" s="168"/>
      <c r="V1665" s="169" t="e">
        <f>IF(C1665="",NA(),MATCH($B1665&amp;$C1665,'Smelter Look-up'!$J:$J,0))</f>
        <v>#N/A</v>
      </c>
      <c r="X1665" s="170">
        <f t="shared" ca="1" si="82"/>
        <v>0</v>
      </c>
      <c r="AB1665" s="314" t="str">
        <f t="shared" si="81"/>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3"/>
        <v/>
      </c>
      <c r="T1666" s="155" t="str">
        <f ca="1">IF(B1666="","",IF(ISERROR(MATCH($J1666,SorP!$B$1:$B$6226,0)),"",INDIRECT("'SorP'!$A$"&amp;MATCH($S1666&amp;$J1666,SorP!C:C,0))))</f>
        <v/>
      </c>
      <c r="U1666" s="168"/>
      <c r="V1666" s="169" t="e">
        <f>IF(C1666="",NA(),MATCH($B1666&amp;$C1666,'Smelter Look-up'!$J:$J,0))</f>
        <v>#N/A</v>
      </c>
      <c r="X1666" s="170">
        <f t="shared" ca="1" si="82"/>
        <v>0</v>
      </c>
      <c r="AB1666" s="314" t="str">
        <f t="shared" si="81"/>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3"/>
        <v/>
      </c>
      <c r="T1667" s="155" t="str">
        <f ca="1">IF(B1667="","",IF(ISERROR(MATCH($J1667,SorP!$B$1:$B$6226,0)),"",INDIRECT("'SorP'!$A$"&amp;MATCH($S1667&amp;$J1667,SorP!C:C,0))))</f>
        <v/>
      </c>
      <c r="U1667" s="168"/>
      <c r="V1667" s="169" t="e">
        <f>IF(C1667="",NA(),MATCH($B1667&amp;$C1667,'Smelter Look-up'!$J:$J,0))</f>
        <v>#N/A</v>
      </c>
      <c r="X1667" s="170">
        <f t="shared" ca="1" si="82"/>
        <v>0</v>
      </c>
      <c r="AB1667" s="314" t="str">
        <f t="shared" si="81"/>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3"/>
        <v/>
      </c>
      <c r="T1668" s="155" t="str">
        <f ca="1">IF(B1668="","",IF(ISERROR(MATCH($J1668,SorP!$B$1:$B$6226,0)),"",INDIRECT("'SorP'!$A$"&amp;MATCH($S1668&amp;$J1668,SorP!C:C,0))))</f>
        <v/>
      </c>
      <c r="U1668" s="168"/>
      <c r="V1668" s="169" t="e">
        <f>IF(C1668="",NA(),MATCH($B1668&amp;$C1668,'Smelter Look-up'!$J:$J,0))</f>
        <v>#N/A</v>
      </c>
      <c r="X1668" s="170">
        <f t="shared" ca="1" si="82"/>
        <v>0</v>
      </c>
      <c r="AB1668" s="314" t="str">
        <f t="shared" si="81"/>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3"/>
        <v/>
      </c>
      <c r="T1669" s="155" t="str">
        <f ca="1">IF(B1669="","",IF(ISERROR(MATCH($J1669,SorP!$B$1:$B$6226,0)),"",INDIRECT("'SorP'!$A$"&amp;MATCH($S1669&amp;$J1669,SorP!C:C,0))))</f>
        <v/>
      </c>
      <c r="U1669" s="168"/>
      <c r="V1669" s="169" t="e">
        <f>IF(C1669="",NA(),MATCH($B1669&amp;$C1669,'Smelter Look-up'!$J:$J,0))</f>
        <v>#N/A</v>
      </c>
      <c r="X1669" s="170">
        <f t="shared" ca="1" si="82"/>
        <v>0</v>
      </c>
      <c r="AB1669" s="314" t="str">
        <f t="shared" si="81"/>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3"/>
        <v/>
      </c>
      <c r="T1670" s="155" t="str">
        <f ca="1">IF(B1670="","",IF(ISERROR(MATCH($J1670,SorP!$B$1:$B$6226,0)),"",INDIRECT("'SorP'!$A$"&amp;MATCH($S1670&amp;$J1670,SorP!C:C,0))))</f>
        <v/>
      </c>
      <c r="U1670" s="168"/>
      <c r="V1670" s="169" t="e">
        <f>IF(C1670="",NA(),MATCH($B1670&amp;$C1670,'Smelter Look-up'!$J:$J,0))</f>
        <v>#N/A</v>
      </c>
      <c r="X1670" s="170">
        <f t="shared" ca="1" si="82"/>
        <v>0</v>
      </c>
      <c r="AB1670" s="314" t="str">
        <f t="shared" ref="AB1670:AB1733" si="84">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3"/>
        <v/>
      </c>
      <c r="T1671" s="155" t="str">
        <f ca="1">IF(B1671="","",IF(ISERROR(MATCH($J1671,SorP!$B$1:$B$6226,0)),"",INDIRECT("'SorP'!$A$"&amp;MATCH($S1671&amp;$J1671,SorP!C:C,0))))</f>
        <v/>
      </c>
      <c r="U1671" s="168"/>
      <c r="V1671" s="169" t="e">
        <f>IF(C1671="",NA(),MATCH($B1671&amp;$C1671,'Smelter Look-up'!$J:$J,0))</f>
        <v>#N/A</v>
      </c>
      <c r="X1671" s="170">
        <f t="shared" ca="1" si="82"/>
        <v>0</v>
      </c>
      <c r="AB1671" s="314" t="str">
        <f t="shared" si="84"/>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3"/>
        <v/>
      </c>
      <c r="T1672" s="155" t="str">
        <f ca="1">IF(B1672="","",IF(ISERROR(MATCH($J1672,SorP!$B$1:$B$6226,0)),"",INDIRECT("'SorP'!$A$"&amp;MATCH($S1672&amp;$J1672,SorP!C:C,0))))</f>
        <v/>
      </c>
      <c r="U1672" s="168"/>
      <c r="V1672" s="169" t="e">
        <f>IF(C1672="",NA(),MATCH($B1672&amp;$C1672,'Smelter Look-up'!$J:$J,0))</f>
        <v>#N/A</v>
      </c>
      <c r="X1672" s="170">
        <f t="shared" ca="1" si="82"/>
        <v>0</v>
      </c>
      <c r="AB1672" s="314" t="str">
        <f t="shared" si="84"/>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3"/>
        <v/>
      </c>
      <c r="T1673" s="155" t="str">
        <f ca="1">IF(B1673="","",IF(ISERROR(MATCH($J1673,SorP!$B$1:$B$6226,0)),"",INDIRECT("'SorP'!$A$"&amp;MATCH($S1673&amp;$J1673,SorP!C:C,0))))</f>
        <v/>
      </c>
      <c r="U1673" s="168"/>
      <c r="V1673" s="169" t="e">
        <f>IF(C1673="",NA(),MATCH($B1673&amp;$C1673,'Smelter Look-up'!$J:$J,0))</f>
        <v>#N/A</v>
      </c>
      <c r="X1673" s="170">
        <f t="shared" ca="1" si="82"/>
        <v>0</v>
      </c>
      <c r="AB1673" s="314" t="str">
        <f t="shared" si="84"/>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3"/>
        <v/>
      </c>
      <c r="T1674" s="155" t="str">
        <f ca="1">IF(B1674="","",IF(ISERROR(MATCH($J1674,SorP!$B$1:$B$6226,0)),"",INDIRECT("'SorP'!$A$"&amp;MATCH($S1674&amp;$J1674,SorP!C:C,0))))</f>
        <v/>
      </c>
      <c r="U1674" s="168"/>
      <c r="V1674" s="169" t="e">
        <f>IF(C1674="",NA(),MATCH($B1674&amp;$C1674,'Smelter Look-up'!$J:$J,0))</f>
        <v>#N/A</v>
      </c>
      <c r="X1674" s="170">
        <f t="shared" ca="1" si="82"/>
        <v>0</v>
      </c>
      <c r="AB1674" s="314" t="str">
        <f t="shared" si="84"/>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3"/>
        <v/>
      </c>
      <c r="T1675" s="155" t="str">
        <f ca="1">IF(B1675="","",IF(ISERROR(MATCH($J1675,SorP!$B$1:$B$6226,0)),"",INDIRECT("'SorP'!$A$"&amp;MATCH($S1675&amp;$J1675,SorP!C:C,0))))</f>
        <v/>
      </c>
      <c r="U1675" s="168"/>
      <c r="V1675" s="169" t="e">
        <f>IF(C1675="",NA(),MATCH($B1675&amp;$C1675,'Smelter Look-up'!$J:$J,0))</f>
        <v>#N/A</v>
      </c>
      <c r="X1675" s="170">
        <f t="shared" ca="1" si="82"/>
        <v>0</v>
      </c>
      <c r="AB1675" s="314" t="str">
        <f t="shared" si="84"/>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3"/>
        <v/>
      </c>
      <c r="T1676" s="155" t="str">
        <f ca="1">IF(B1676="","",IF(ISERROR(MATCH($J1676,SorP!$B$1:$B$6226,0)),"",INDIRECT("'SorP'!$A$"&amp;MATCH($S1676&amp;$J1676,SorP!C:C,0))))</f>
        <v/>
      </c>
      <c r="U1676" s="168"/>
      <c r="V1676" s="169" t="e">
        <f>IF(C1676="",NA(),MATCH($B1676&amp;$C1676,'Smelter Look-up'!$J:$J,0))</f>
        <v>#N/A</v>
      </c>
      <c r="X1676" s="170">
        <f t="shared" ca="1" si="82"/>
        <v>0</v>
      </c>
      <c r="AB1676" s="314" t="str">
        <f t="shared" si="84"/>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3"/>
        <v/>
      </c>
      <c r="T1677" s="155" t="str">
        <f ca="1">IF(B1677="","",IF(ISERROR(MATCH($J1677,SorP!$B$1:$B$6226,0)),"",INDIRECT("'SorP'!$A$"&amp;MATCH($S1677&amp;$J1677,SorP!C:C,0))))</f>
        <v/>
      </c>
      <c r="U1677" s="168"/>
      <c r="V1677" s="169" t="e">
        <f>IF(C1677="",NA(),MATCH($B1677&amp;$C1677,'Smelter Look-up'!$J:$J,0))</f>
        <v>#N/A</v>
      </c>
      <c r="X1677" s="170">
        <f t="shared" ca="1" si="82"/>
        <v>0</v>
      </c>
      <c r="AB1677" s="314" t="str">
        <f t="shared" si="84"/>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3"/>
        <v/>
      </c>
      <c r="T1678" s="155" t="str">
        <f ca="1">IF(B1678="","",IF(ISERROR(MATCH($J1678,SorP!$B$1:$B$6226,0)),"",INDIRECT("'SorP'!$A$"&amp;MATCH($S1678&amp;$J1678,SorP!C:C,0))))</f>
        <v/>
      </c>
      <c r="U1678" s="168"/>
      <c r="V1678" s="169" t="e">
        <f>IF(C1678="",NA(),MATCH($B1678&amp;$C1678,'Smelter Look-up'!$J:$J,0))</f>
        <v>#N/A</v>
      </c>
      <c r="X1678" s="170">
        <f t="shared" ca="1" si="82"/>
        <v>0</v>
      </c>
      <c r="AB1678" s="314" t="str">
        <f t="shared" si="84"/>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3"/>
        <v/>
      </c>
      <c r="T1679" s="155" t="str">
        <f ca="1">IF(B1679="","",IF(ISERROR(MATCH($J1679,SorP!$B$1:$B$6226,0)),"",INDIRECT("'SorP'!$A$"&amp;MATCH($S1679&amp;$J1679,SorP!C:C,0))))</f>
        <v/>
      </c>
      <c r="U1679" s="168"/>
      <c r="V1679" s="169" t="e">
        <f>IF(C1679="",NA(),MATCH($B1679&amp;$C1679,'Smelter Look-up'!$J:$J,0))</f>
        <v>#N/A</v>
      </c>
      <c r="X1679" s="170">
        <f t="shared" ca="1" si="82"/>
        <v>0</v>
      </c>
      <c r="AB1679" s="314" t="str">
        <f t="shared" si="84"/>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3"/>
        <v/>
      </c>
      <c r="T1680" s="155" t="str">
        <f ca="1">IF(B1680="","",IF(ISERROR(MATCH($J1680,SorP!$B$1:$B$6226,0)),"",INDIRECT("'SorP'!$A$"&amp;MATCH($S1680&amp;$J1680,SorP!C:C,0))))</f>
        <v/>
      </c>
      <c r="U1680" s="168"/>
      <c r="V1680" s="169" t="e">
        <f>IF(C1680="",NA(),MATCH($B1680&amp;$C1680,'Smelter Look-up'!$J:$J,0))</f>
        <v>#N/A</v>
      </c>
      <c r="X1680" s="170">
        <f t="shared" ca="1" si="82"/>
        <v>0</v>
      </c>
      <c r="AB1680" s="314" t="str">
        <f t="shared" si="84"/>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3"/>
        <v/>
      </c>
      <c r="T1681" s="155" t="str">
        <f ca="1">IF(B1681="","",IF(ISERROR(MATCH($J1681,SorP!$B$1:$B$6226,0)),"",INDIRECT("'SorP'!$A$"&amp;MATCH($S1681&amp;$J1681,SorP!C:C,0))))</f>
        <v/>
      </c>
      <c r="U1681" s="168"/>
      <c r="V1681" s="169" t="e">
        <f>IF(C1681="",NA(),MATCH($B1681&amp;$C1681,'Smelter Look-up'!$J:$J,0))</f>
        <v>#N/A</v>
      </c>
      <c r="X1681" s="170">
        <f t="shared" ca="1" si="82"/>
        <v>0</v>
      </c>
      <c r="AB1681" s="314" t="str">
        <f t="shared" si="84"/>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3"/>
        <v/>
      </c>
      <c r="T1682" s="155" t="str">
        <f ca="1">IF(B1682="","",IF(ISERROR(MATCH($J1682,SorP!$B$1:$B$6226,0)),"",INDIRECT("'SorP'!$A$"&amp;MATCH($S1682&amp;$J1682,SorP!C:C,0))))</f>
        <v/>
      </c>
      <c r="U1682" s="168"/>
      <c r="V1682" s="169" t="e">
        <f>IF(C1682="",NA(),MATCH($B1682&amp;$C1682,'Smelter Look-up'!$J:$J,0))</f>
        <v>#N/A</v>
      </c>
      <c r="X1682" s="170">
        <f t="shared" ca="1" si="82"/>
        <v>0</v>
      </c>
      <c r="AB1682" s="314" t="str">
        <f t="shared" si="84"/>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3"/>
        <v/>
      </c>
      <c r="T1683" s="155" t="str">
        <f ca="1">IF(B1683="","",IF(ISERROR(MATCH($J1683,SorP!$B$1:$B$6226,0)),"",INDIRECT("'SorP'!$A$"&amp;MATCH($S1683&amp;$J1683,SorP!C:C,0))))</f>
        <v/>
      </c>
      <c r="U1683" s="168"/>
      <c r="V1683" s="169" t="e">
        <f>IF(C1683="",NA(),MATCH($B1683&amp;$C1683,'Smelter Look-up'!$J:$J,0))</f>
        <v>#N/A</v>
      </c>
      <c r="X1683" s="170">
        <f t="shared" ca="1" si="82"/>
        <v>0</v>
      </c>
      <c r="AB1683" s="314" t="str">
        <f t="shared" si="84"/>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3"/>
        <v/>
      </c>
      <c r="T1684" s="155" t="str">
        <f ca="1">IF(B1684="","",IF(ISERROR(MATCH($J1684,SorP!$B$1:$B$6226,0)),"",INDIRECT("'SorP'!$A$"&amp;MATCH($S1684&amp;$J1684,SorP!C:C,0))))</f>
        <v/>
      </c>
      <c r="U1684" s="168"/>
      <c r="V1684" s="169" t="e">
        <f>IF(C1684="",NA(),MATCH($B1684&amp;$C1684,'Smelter Look-up'!$J:$J,0))</f>
        <v>#N/A</v>
      </c>
      <c r="X1684" s="170">
        <f t="shared" ca="1" si="82"/>
        <v>0</v>
      </c>
      <c r="AB1684" s="314" t="str">
        <f t="shared" si="84"/>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3"/>
        <v/>
      </c>
      <c r="T1685" s="155" t="str">
        <f ca="1">IF(B1685="","",IF(ISERROR(MATCH($J1685,SorP!$B$1:$B$6226,0)),"",INDIRECT("'SorP'!$A$"&amp;MATCH($S1685&amp;$J1685,SorP!C:C,0))))</f>
        <v/>
      </c>
      <c r="U1685" s="168"/>
      <c r="V1685" s="169" t="e">
        <f>IF(C1685="",NA(),MATCH($B1685&amp;$C1685,'Smelter Look-up'!$J:$J,0))</f>
        <v>#N/A</v>
      </c>
      <c r="X1685" s="170">
        <f t="shared" ca="1" si="82"/>
        <v>0</v>
      </c>
      <c r="AB1685" s="314" t="str">
        <f t="shared" si="84"/>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3"/>
        <v/>
      </c>
      <c r="T1686" s="155" t="str">
        <f ca="1">IF(B1686="","",IF(ISERROR(MATCH($J1686,SorP!$B$1:$B$6226,0)),"",INDIRECT("'SorP'!$A$"&amp;MATCH($S1686&amp;$J1686,SorP!C:C,0))))</f>
        <v/>
      </c>
      <c r="U1686" s="168"/>
      <c r="V1686" s="169" t="e">
        <f>IF(C1686="",NA(),MATCH($B1686&amp;$C1686,'Smelter Look-up'!$J:$J,0))</f>
        <v>#N/A</v>
      </c>
      <c r="X1686" s="170">
        <f t="shared" ca="1" si="82"/>
        <v>0</v>
      </c>
      <c r="AB1686" s="314" t="str">
        <f t="shared" si="84"/>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3"/>
        <v/>
      </c>
      <c r="T1687" s="155" t="str">
        <f ca="1">IF(B1687="","",IF(ISERROR(MATCH($J1687,SorP!$B$1:$B$6226,0)),"",INDIRECT("'SorP'!$A$"&amp;MATCH($S1687&amp;$J1687,SorP!C:C,0))))</f>
        <v/>
      </c>
      <c r="U1687" s="168"/>
      <c r="V1687" s="169" t="e">
        <f>IF(C1687="",NA(),MATCH($B1687&amp;$C1687,'Smelter Look-up'!$J:$J,0))</f>
        <v>#N/A</v>
      </c>
      <c r="X1687" s="170">
        <f t="shared" ca="1" si="82"/>
        <v>0</v>
      </c>
      <c r="AB1687" s="314" t="str">
        <f t="shared" si="84"/>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3"/>
        <v/>
      </c>
      <c r="T1688" s="155" t="str">
        <f ca="1">IF(B1688="","",IF(ISERROR(MATCH($J1688,SorP!$B$1:$B$6226,0)),"",INDIRECT("'SorP'!$A$"&amp;MATCH($S1688&amp;$J1688,SorP!C:C,0))))</f>
        <v/>
      </c>
      <c r="U1688" s="168"/>
      <c r="V1688" s="169" t="e">
        <f>IF(C1688="",NA(),MATCH($B1688&amp;$C1688,'Smelter Look-up'!$J:$J,0))</f>
        <v>#N/A</v>
      </c>
      <c r="X1688" s="170">
        <f t="shared" ca="1" si="82"/>
        <v>0</v>
      </c>
      <c r="AB1688" s="314" t="str">
        <f t="shared" si="84"/>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3"/>
        <v/>
      </c>
      <c r="T1689" s="155" t="str">
        <f ca="1">IF(B1689="","",IF(ISERROR(MATCH($J1689,SorP!$B$1:$B$6226,0)),"",INDIRECT("'SorP'!$A$"&amp;MATCH($S1689&amp;$J1689,SorP!C:C,0))))</f>
        <v/>
      </c>
      <c r="U1689" s="168"/>
      <c r="V1689" s="169" t="e">
        <f>IF(C1689="",NA(),MATCH($B1689&amp;$C1689,'Smelter Look-up'!$J:$J,0))</f>
        <v>#N/A</v>
      </c>
      <c r="X1689" s="170">
        <f t="shared" ca="1" si="82"/>
        <v>0</v>
      </c>
      <c r="AB1689" s="314" t="str">
        <f t="shared" si="84"/>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3"/>
        <v/>
      </c>
      <c r="T1690" s="155" t="str">
        <f ca="1">IF(B1690="","",IF(ISERROR(MATCH($J1690,SorP!$B$1:$B$6226,0)),"",INDIRECT("'SorP'!$A$"&amp;MATCH($S1690&amp;$J1690,SorP!C:C,0))))</f>
        <v/>
      </c>
      <c r="U1690" s="168"/>
      <c r="V1690" s="169" t="e">
        <f>IF(C1690="",NA(),MATCH($B1690&amp;$C1690,'Smelter Look-up'!$J:$J,0))</f>
        <v>#N/A</v>
      </c>
      <c r="X1690" s="170">
        <f t="shared" ca="1" si="82"/>
        <v>0</v>
      </c>
      <c r="AB1690" s="314" t="str">
        <f t="shared" si="84"/>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3"/>
        <v/>
      </c>
      <c r="T1691" s="155" t="str">
        <f ca="1">IF(B1691="","",IF(ISERROR(MATCH($J1691,SorP!$B$1:$B$6226,0)),"",INDIRECT("'SorP'!$A$"&amp;MATCH($S1691&amp;$J1691,SorP!C:C,0))))</f>
        <v/>
      </c>
      <c r="U1691" s="168"/>
      <c r="V1691" s="169" t="e">
        <f>IF(C1691="",NA(),MATCH($B1691&amp;$C1691,'Smelter Look-up'!$J:$J,0))</f>
        <v>#N/A</v>
      </c>
      <c r="X1691" s="170">
        <f t="shared" ca="1" si="82"/>
        <v>0</v>
      </c>
      <c r="AB1691" s="314" t="str">
        <f t="shared" si="84"/>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3"/>
        <v/>
      </c>
      <c r="T1692" s="155" t="str">
        <f ca="1">IF(B1692="","",IF(ISERROR(MATCH($J1692,SorP!$B$1:$B$6226,0)),"",INDIRECT("'SorP'!$A$"&amp;MATCH($S1692&amp;$J1692,SorP!C:C,0))))</f>
        <v/>
      </c>
      <c r="U1692" s="168"/>
      <c r="V1692" s="169" t="e">
        <f>IF(C1692="",NA(),MATCH($B1692&amp;$C1692,'Smelter Look-up'!$J:$J,0))</f>
        <v>#N/A</v>
      </c>
      <c r="X1692" s="170">
        <f t="shared" ca="1" si="82"/>
        <v>0</v>
      </c>
      <c r="AB1692" s="314" t="str">
        <f t="shared" si="84"/>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3"/>
        <v/>
      </c>
      <c r="T1693" s="155" t="str">
        <f ca="1">IF(B1693="","",IF(ISERROR(MATCH($J1693,SorP!$B$1:$B$6226,0)),"",INDIRECT("'SorP'!$A$"&amp;MATCH($S1693&amp;$J1693,SorP!C:C,0))))</f>
        <v/>
      </c>
      <c r="U1693" s="168"/>
      <c r="V1693" s="169" t="e">
        <f>IF(C1693="",NA(),MATCH($B1693&amp;$C1693,'Smelter Look-up'!$J:$J,0))</f>
        <v>#N/A</v>
      </c>
      <c r="X1693" s="170">
        <f t="shared" ca="1" si="82"/>
        <v>0</v>
      </c>
      <c r="AB1693" s="314" t="str">
        <f t="shared" si="84"/>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3"/>
        <v/>
      </c>
      <c r="T1694" s="155" t="str">
        <f ca="1">IF(B1694="","",IF(ISERROR(MATCH($J1694,SorP!$B$1:$B$6226,0)),"",INDIRECT("'SorP'!$A$"&amp;MATCH($S1694&amp;$J1694,SorP!C:C,0))))</f>
        <v/>
      </c>
      <c r="U1694" s="168"/>
      <c r="V1694" s="169" t="e">
        <f>IF(C1694="",NA(),MATCH($B1694&amp;$C1694,'Smelter Look-up'!$J:$J,0))</f>
        <v>#N/A</v>
      </c>
      <c r="X1694" s="170">
        <f t="shared" ca="1" si="82"/>
        <v>0</v>
      </c>
      <c r="AB1694" s="314" t="str">
        <f t="shared" si="84"/>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3"/>
        <v/>
      </c>
      <c r="T1695" s="155" t="str">
        <f ca="1">IF(B1695="","",IF(ISERROR(MATCH($J1695,SorP!$B$1:$B$6226,0)),"",INDIRECT("'SorP'!$A$"&amp;MATCH($S1695&amp;$J1695,SorP!C:C,0))))</f>
        <v/>
      </c>
      <c r="U1695" s="168"/>
      <c r="V1695" s="169" t="e">
        <f>IF(C1695="",NA(),MATCH($B1695&amp;$C1695,'Smelter Look-up'!$J:$J,0))</f>
        <v>#N/A</v>
      </c>
      <c r="X1695" s="170">
        <f t="shared" ca="1" si="82"/>
        <v>0</v>
      </c>
      <c r="AB1695" s="314" t="str">
        <f t="shared" si="84"/>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3"/>
        <v/>
      </c>
      <c r="T1696" s="155" t="str">
        <f ca="1">IF(B1696="","",IF(ISERROR(MATCH($J1696,SorP!$B$1:$B$6226,0)),"",INDIRECT("'SorP'!$A$"&amp;MATCH($S1696&amp;$J1696,SorP!C:C,0))))</f>
        <v/>
      </c>
      <c r="U1696" s="168"/>
      <c r="V1696" s="169" t="e">
        <f>IF(C1696="",NA(),MATCH($B1696&amp;$C1696,'Smelter Look-up'!$J:$J,0))</f>
        <v>#N/A</v>
      </c>
      <c r="X1696" s="170">
        <f t="shared" ca="1" si="82"/>
        <v>0</v>
      </c>
      <c r="AB1696" s="314" t="str">
        <f t="shared" si="84"/>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3"/>
        <v/>
      </c>
      <c r="T1697" s="155" t="str">
        <f ca="1">IF(B1697="","",IF(ISERROR(MATCH($J1697,SorP!$B$1:$B$6226,0)),"",INDIRECT("'SorP'!$A$"&amp;MATCH($S1697&amp;$J1697,SorP!C:C,0))))</f>
        <v/>
      </c>
      <c r="U1697" s="168"/>
      <c r="V1697" s="169" t="e">
        <f>IF(C1697="",NA(),MATCH($B1697&amp;$C1697,'Smelter Look-up'!$J:$J,0))</f>
        <v>#N/A</v>
      </c>
      <c r="X1697" s="170">
        <f t="shared" ca="1" si="82"/>
        <v>0</v>
      </c>
      <c r="AB1697" s="314" t="str">
        <f t="shared" si="84"/>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3"/>
        <v/>
      </c>
      <c r="T1698" s="155" t="str">
        <f ca="1">IF(B1698="","",IF(ISERROR(MATCH($J1698,SorP!$B$1:$B$6226,0)),"",INDIRECT("'SorP'!$A$"&amp;MATCH($S1698&amp;$J1698,SorP!C:C,0))))</f>
        <v/>
      </c>
      <c r="U1698" s="168"/>
      <c r="V1698" s="169" t="e">
        <f>IF(C1698="",NA(),MATCH($B1698&amp;$C1698,'Smelter Look-up'!$J:$J,0))</f>
        <v>#N/A</v>
      </c>
      <c r="X1698" s="170">
        <f t="shared" ca="1" si="82"/>
        <v>0</v>
      </c>
      <c r="AB1698" s="314" t="str">
        <f t="shared" si="84"/>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3"/>
        <v/>
      </c>
      <c r="T1699" s="155" t="str">
        <f ca="1">IF(B1699="","",IF(ISERROR(MATCH($J1699,SorP!$B$1:$B$6226,0)),"",INDIRECT("'SorP'!$A$"&amp;MATCH($S1699&amp;$J1699,SorP!C:C,0))))</f>
        <v/>
      </c>
      <c r="U1699" s="168"/>
      <c r="V1699" s="169" t="e">
        <f>IF(C1699="",NA(),MATCH($B1699&amp;$C1699,'Smelter Look-up'!$J:$J,0))</f>
        <v>#N/A</v>
      </c>
      <c r="X1699" s="170">
        <f t="shared" ca="1" si="82"/>
        <v>0</v>
      </c>
      <c r="AB1699" s="314" t="str">
        <f t="shared" si="84"/>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3"/>
        <v/>
      </c>
      <c r="T1700" s="155" t="str">
        <f ca="1">IF(B1700="","",IF(ISERROR(MATCH($J1700,SorP!$B$1:$B$6226,0)),"",INDIRECT("'SorP'!$A$"&amp;MATCH($S1700&amp;$J1700,SorP!C:C,0))))</f>
        <v/>
      </c>
      <c r="U1700" s="168"/>
      <c r="V1700" s="169" t="e">
        <f>IF(C1700="",NA(),MATCH($B1700&amp;$C1700,'Smelter Look-up'!$J:$J,0))</f>
        <v>#N/A</v>
      </c>
      <c r="X1700" s="170">
        <f t="shared" ca="1" si="82"/>
        <v>0</v>
      </c>
      <c r="AB1700" s="314" t="str">
        <f t="shared" si="84"/>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3"/>
        <v/>
      </c>
      <c r="T1701" s="155" t="str">
        <f ca="1">IF(B1701="","",IF(ISERROR(MATCH($J1701,SorP!$B$1:$B$6226,0)),"",INDIRECT("'SorP'!$A$"&amp;MATCH($S1701&amp;$J1701,SorP!C:C,0))))</f>
        <v/>
      </c>
      <c r="U1701" s="168"/>
      <c r="V1701" s="169" t="e">
        <f>IF(C1701="",NA(),MATCH($B1701&amp;$C1701,'Smelter Look-up'!$J:$J,0))</f>
        <v>#N/A</v>
      </c>
      <c r="X1701" s="170">
        <f t="shared" ca="1" si="82"/>
        <v>0</v>
      </c>
      <c r="AB1701" s="314" t="str">
        <f t="shared" si="84"/>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3"/>
        <v/>
      </c>
      <c r="T1702" s="155" t="str">
        <f ca="1">IF(B1702="","",IF(ISERROR(MATCH($J1702,SorP!$B$1:$B$6226,0)),"",INDIRECT("'SorP'!$A$"&amp;MATCH($S1702&amp;$J1702,SorP!C:C,0))))</f>
        <v/>
      </c>
      <c r="U1702" s="168"/>
      <c r="V1702" s="169" t="e">
        <f>IF(C1702="",NA(),MATCH($B1702&amp;$C1702,'Smelter Look-up'!$J:$J,0))</f>
        <v>#N/A</v>
      </c>
      <c r="X1702" s="170">
        <f t="shared" ca="1" si="82"/>
        <v>0</v>
      </c>
      <c r="AB1702" s="314" t="str">
        <f t="shared" si="84"/>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3"/>
        <v/>
      </c>
      <c r="T1703" s="155" t="str">
        <f ca="1">IF(B1703="","",IF(ISERROR(MATCH($J1703,SorP!$B$1:$B$6226,0)),"",INDIRECT("'SorP'!$A$"&amp;MATCH($S1703&amp;$J1703,SorP!C:C,0))))</f>
        <v/>
      </c>
      <c r="U1703" s="168"/>
      <c r="V1703" s="169" t="e">
        <f>IF(C1703="",NA(),MATCH($B1703&amp;$C1703,'Smelter Look-up'!$J:$J,0))</f>
        <v>#N/A</v>
      </c>
      <c r="X1703" s="170">
        <f t="shared" ca="1" si="82"/>
        <v>0</v>
      </c>
      <c r="AB1703" s="314" t="str">
        <f t="shared" si="84"/>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3"/>
        <v/>
      </c>
      <c r="T1704" s="155" t="str">
        <f ca="1">IF(B1704="","",IF(ISERROR(MATCH($J1704,SorP!$B$1:$B$6226,0)),"",INDIRECT("'SorP'!$A$"&amp;MATCH($S1704&amp;$J1704,SorP!C:C,0))))</f>
        <v/>
      </c>
      <c r="U1704" s="168"/>
      <c r="V1704" s="169" t="e">
        <f>IF(C1704="",NA(),MATCH($B1704&amp;$C1704,'Smelter Look-up'!$J:$J,0))</f>
        <v>#N/A</v>
      </c>
      <c r="X1704" s="170">
        <f t="shared" ca="1" si="82"/>
        <v>0</v>
      </c>
      <c r="AB1704" s="314" t="str">
        <f t="shared" si="84"/>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3"/>
        <v/>
      </c>
      <c r="T1705" s="155" t="str">
        <f ca="1">IF(B1705="","",IF(ISERROR(MATCH($J1705,SorP!$B$1:$B$6226,0)),"",INDIRECT("'SorP'!$A$"&amp;MATCH($S1705&amp;$J1705,SorP!C:C,0))))</f>
        <v/>
      </c>
      <c r="U1705" s="168"/>
      <c r="V1705" s="169" t="e">
        <f>IF(C1705="",NA(),MATCH($B1705&amp;$C1705,'Smelter Look-up'!$J:$J,0))</f>
        <v>#N/A</v>
      </c>
      <c r="X1705" s="170">
        <f t="shared" ca="1" si="82"/>
        <v>0</v>
      </c>
      <c r="AB1705" s="314" t="str">
        <f t="shared" si="84"/>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3"/>
        <v/>
      </c>
      <c r="T1706" s="155" t="str">
        <f ca="1">IF(B1706="","",IF(ISERROR(MATCH($J1706,SorP!$B$1:$B$6226,0)),"",INDIRECT("'SorP'!$A$"&amp;MATCH($S1706&amp;$J1706,SorP!C:C,0))))</f>
        <v/>
      </c>
      <c r="U1706" s="168"/>
      <c r="V1706" s="169" t="e">
        <f>IF(C1706="",NA(),MATCH($B1706&amp;$C1706,'Smelter Look-up'!$J:$J,0))</f>
        <v>#N/A</v>
      </c>
      <c r="X1706" s="170">
        <f t="shared" ca="1" si="82"/>
        <v>0</v>
      </c>
      <c r="AB1706" s="314" t="str">
        <f t="shared" si="84"/>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3"/>
        <v/>
      </c>
      <c r="T1707" s="155" t="str">
        <f ca="1">IF(B1707="","",IF(ISERROR(MATCH($J1707,SorP!$B$1:$B$6226,0)),"",INDIRECT("'SorP'!$A$"&amp;MATCH($S1707&amp;$J1707,SorP!C:C,0))))</f>
        <v/>
      </c>
      <c r="U1707" s="168"/>
      <c r="V1707" s="169" t="e">
        <f>IF(C1707="",NA(),MATCH($B1707&amp;$C1707,'Smelter Look-up'!$J:$J,0))</f>
        <v>#N/A</v>
      </c>
      <c r="X1707" s="170">
        <f t="shared" ca="1" si="82"/>
        <v>0</v>
      </c>
      <c r="AB1707" s="314" t="str">
        <f t="shared" si="84"/>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3"/>
        <v/>
      </c>
      <c r="T1708" s="155" t="str">
        <f ca="1">IF(B1708="","",IF(ISERROR(MATCH($J1708,SorP!$B$1:$B$6226,0)),"",INDIRECT("'SorP'!$A$"&amp;MATCH($S1708&amp;$J1708,SorP!C:C,0))))</f>
        <v/>
      </c>
      <c r="U1708" s="168"/>
      <c r="V1708" s="169" t="e">
        <f>IF(C1708="",NA(),MATCH($B1708&amp;$C1708,'Smelter Look-up'!$J:$J,0))</f>
        <v>#N/A</v>
      </c>
      <c r="X1708" s="170">
        <f t="shared" ca="1" si="82"/>
        <v>0</v>
      </c>
      <c r="AB1708" s="314" t="str">
        <f t="shared" si="84"/>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3"/>
        <v/>
      </c>
      <c r="T1709" s="155" t="str">
        <f ca="1">IF(B1709="","",IF(ISERROR(MATCH($J1709,SorP!$B$1:$B$6226,0)),"",INDIRECT("'SorP'!$A$"&amp;MATCH($S1709&amp;$J1709,SorP!C:C,0))))</f>
        <v/>
      </c>
      <c r="U1709" s="168"/>
      <c r="V1709" s="169" t="e">
        <f>IF(C1709="",NA(),MATCH($B1709&amp;$C1709,'Smelter Look-up'!$J:$J,0))</f>
        <v>#N/A</v>
      </c>
      <c r="X1709" s="170">
        <f t="shared" ca="1" si="82"/>
        <v>0</v>
      </c>
      <c r="AB1709" s="314" t="str">
        <f t="shared" si="84"/>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3"/>
        <v/>
      </c>
      <c r="T1710" s="155" t="str">
        <f ca="1">IF(B1710="","",IF(ISERROR(MATCH($J1710,SorP!$B$1:$B$6226,0)),"",INDIRECT("'SorP'!$A$"&amp;MATCH($S1710&amp;$J1710,SorP!C:C,0))))</f>
        <v/>
      </c>
      <c r="U1710" s="168"/>
      <c r="V1710" s="169" t="e">
        <f>IF(C1710="",NA(),MATCH($B1710&amp;$C1710,'Smelter Look-up'!$J:$J,0))</f>
        <v>#N/A</v>
      </c>
      <c r="X1710" s="170">
        <f t="shared" ca="1" si="82"/>
        <v>0</v>
      </c>
      <c r="AB1710" s="314" t="str">
        <f t="shared" si="84"/>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3"/>
        <v/>
      </c>
      <c r="T1711" s="155" t="str">
        <f ca="1">IF(B1711="","",IF(ISERROR(MATCH($J1711,SorP!$B$1:$B$6226,0)),"",INDIRECT("'SorP'!$A$"&amp;MATCH($S1711&amp;$J1711,SorP!C:C,0))))</f>
        <v/>
      </c>
      <c r="U1711" s="168"/>
      <c r="V1711" s="169" t="e">
        <f>IF(C1711="",NA(),MATCH($B1711&amp;$C1711,'Smelter Look-up'!$J:$J,0))</f>
        <v>#N/A</v>
      </c>
      <c r="X1711" s="170">
        <f t="shared" ca="1" si="82"/>
        <v>0</v>
      </c>
      <c r="AB1711" s="314" t="str">
        <f t="shared" si="84"/>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3"/>
        <v/>
      </c>
      <c r="T1712" s="155" t="str">
        <f ca="1">IF(B1712="","",IF(ISERROR(MATCH($J1712,SorP!$B$1:$B$6226,0)),"",INDIRECT("'SorP'!$A$"&amp;MATCH($S1712&amp;$J1712,SorP!C:C,0))))</f>
        <v/>
      </c>
      <c r="U1712" s="168"/>
      <c r="V1712" s="169" t="e">
        <f>IF(C1712="",NA(),MATCH($B1712&amp;$C1712,'Smelter Look-up'!$J:$J,0))</f>
        <v>#N/A</v>
      </c>
      <c r="X1712" s="170">
        <f t="shared" ca="1" si="82"/>
        <v>0</v>
      </c>
      <c r="AB1712" s="314" t="str">
        <f t="shared" si="84"/>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3"/>
        <v/>
      </c>
      <c r="T1713" s="155" t="str">
        <f ca="1">IF(B1713="","",IF(ISERROR(MATCH($J1713,SorP!$B$1:$B$6226,0)),"",INDIRECT("'SorP'!$A$"&amp;MATCH($S1713&amp;$J1713,SorP!C:C,0))))</f>
        <v/>
      </c>
      <c r="U1713" s="168"/>
      <c r="V1713" s="169" t="e">
        <f>IF(C1713="",NA(),MATCH($B1713&amp;$C1713,'Smelter Look-up'!$J:$J,0))</f>
        <v>#N/A</v>
      </c>
      <c r="X1713" s="170">
        <f t="shared" ca="1" si="82"/>
        <v>0</v>
      </c>
      <c r="AB1713" s="314" t="str">
        <f t="shared" si="84"/>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3"/>
        <v/>
      </c>
      <c r="T1714" s="155" t="str">
        <f ca="1">IF(B1714="","",IF(ISERROR(MATCH($J1714,SorP!$B$1:$B$6226,0)),"",INDIRECT("'SorP'!$A$"&amp;MATCH($S1714&amp;$J1714,SorP!C:C,0))))</f>
        <v/>
      </c>
      <c r="U1714" s="168"/>
      <c r="V1714" s="169" t="e">
        <f>IF(C1714="",NA(),MATCH($B1714&amp;$C1714,'Smelter Look-up'!$J:$J,0))</f>
        <v>#N/A</v>
      </c>
      <c r="X1714" s="170">
        <f t="shared" ca="1" si="82"/>
        <v>0</v>
      </c>
      <c r="AB1714" s="314" t="str">
        <f t="shared" si="84"/>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3"/>
        <v/>
      </c>
      <c r="T1715" s="155" t="str">
        <f ca="1">IF(B1715="","",IF(ISERROR(MATCH($J1715,SorP!$B$1:$B$6226,0)),"",INDIRECT("'SorP'!$A$"&amp;MATCH($S1715&amp;$J1715,SorP!C:C,0))))</f>
        <v/>
      </c>
      <c r="U1715" s="168"/>
      <c r="V1715" s="169" t="e">
        <f>IF(C1715="",NA(),MATCH($B1715&amp;$C1715,'Smelter Look-up'!$J:$J,0))</f>
        <v>#N/A</v>
      </c>
      <c r="X1715" s="170">
        <f t="shared" ca="1" si="82"/>
        <v>0</v>
      </c>
      <c r="AB1715" s="314" t="str">
        <f t="shared" si="84"/>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3"/>
        <v/>
      </c>
      <c r="T1716" s="155" t="str">
        <f ca="1">IF(B1716="","",IF(ISERROR(MATCH($J1716,SorP!$B$1:$B$6226,0)),"",INDIRECT("'SorP'!$A$"&amp;MATCH($S1716&amp;$J1716,SorP!C:C,0))))</f>
        <v/>
      </c>
      <c r="U1716" s="168"/>
      <c r="V1716" s="169" t="e">
        <f>IF(C1716="",NA(),MATCH($B1716&amp;$C1716,'Smelter Look-up'!$J:$J,0))</f>
        <v>#N/A</v>
      </c>
      <c r="X1716" s="170">
        <f t="shared" ca="1" si="82"/>
        <v>0</v>
      </c>
      <c r="AB1716" s="314" t="str">
        <f t="shared" si="84"/>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3"/>
        <v/>
      </c>
      <c r="T1717" s="155" t="str">
        <f ca="1">IF(B1717="","",IF(ISERROR(MATCH($J1717,SorP!$B$1:$B$6226,0)),"",INDIRECT("'SorP'!$A$"&amp;MATCH($S1717&amp;$J1717,SorP!C:C,0))))</f>
        <v/>
      </c>
      <c r="U1717" s="168"/>
      <c r="V1717" s="169" t="e">
        <f>IF(C1717="",NA(),MATCH($B1717&amp;$C1717,'Smelter Look-up'!$J:$J,0))</f>
        <v>#N/A</v>
      </c>
      <c r="X1717" s="170">
        <f t="shared" ca="1" si="82"/>
        <v>0</v>
      </c>
      <c r="AB1717" s="314" t="str">
        <f t="shared" si="84"/>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3"/>
        <v/>
      </c>
      <c r="T1718" s="155" t="str">
        <f ca="1">IF(B1718="","",IF(ISERROR(MATCH($J1718,SorP!$B$1:$B$6226,0)),"",INDIRECT("'SorP'!$A$"&amp;MATCH($S1718&amp;$J1718,SorP!C:C,0))))</f>
        <v/>
      </c>
      <c r="U1718" s="168"/>
      <c r="V1718" s="169" t="e">
        <f>IF(C1718="",NA(),MATCH($B1718&amp;$C1718,'Smelter Look-up'!$J:$J,0))</f>
        <v>#N/A</v>
      </c>
      <c r="X1718" s="170">
        <f t="shared" ca="1" si="82"/>
        <v>0</v>
      </c>
      <c r="AB1718" s="314" t="str">
        <f t="shared" si="84"/>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3"/>
        <v/>
      </c>
      <c r="T1719" s="155" t="str">
        <f ca="1">IF(B1719="","",IF(ISERROR(MATCH($J1719,SorP!$B$1:$B$6226,0)),"",INDIRECT("'SorP'!$A$"&amp;MATCH($S1719&amp;$J1719,SorP!C:C,0))))</f>
        <v/>
      </c>
      <c r="U1719" s="168"/>
      <c r="V1719" s="169" t="e">
        <f>IF(C1719="",NA(),MATCH($B1719&amp;$C1719,'Smelter Look-up'!$J:$J,0))</f>
        <v>#N/A</v>
      </c>
      <c r="X1719" s="170">
        <f t="shared" ca="1" si="82"/>
        <v>0</v>
      </c>
      <c r="AB1719" s="314" t="str">
        <f t="shared" si="84"/>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3"/>
        <v/>
      </c>
      <c r="T1720" s="155" t="str">
        <f ca="1">IF(B1720="","",IF(ISERROR(MATCH($J1720,SorP!$B$1:$B$6226,0)),"",INDIRECT("'SorP'!$A$"&amp;MATCH($S1720&amp;$J1720,SorP!C:C,0))))</f>
        <v/>
      </c>
      <c r="U1720" s="168"/>
      <c r="V1720" s="169" t="e">
        <f>IF(C1720="",NA(),MATCH($B1720&amp;$C1720,'Smelter Look-up'!$J:$J,0))</f>
        <v>#N/A</v>
      </c>
      <c r="X1720" s="170">
        <f t="shared" ca="1" si="82"/>
        <v>0</v>
      </c>
      <c r="AB1720" s="314" t="str">
        <f t="shared" si="84"/>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3"/>
        <v/>
      </c>
      <c r="T1721" s="155" t="str">
        <f ca="1">IF(B1721="","",IF(ISERROR(MATCH($J1721,SorP!$B$1:$B$6226,0)),"",INDIRECT("'SorP'!$A$"&amp;MATCH($S1721&amp;$J1721,SorP!C:C,0))))</f>
        <v/>
      </c>
      <c r="U1721" s="168"/>
      <c r="V1721" s="169" t="e">
        <f>IF(C1721="",NA(),MATCH($B1721&amp;$C1721,'Smelter Look-up'!$J:$J,0))</f>
        <v>#N/A</v>
      </c>
      <c r="X1721" s="170">
        <f t="shared" ca="1" si="82"/>
        <v>0</v>
      </c>
      <c r="AB1721" s="314" t="str">
        <f t="shared" si="84"/>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3"/>
        <v/>
      </c>
      <c r="T1722" s="155" t="str">
        <f ca="1">IF(B1722="","",IF(ISERROR(MATCH($J1722,SorP!$B$1:$B$6226,0)),"",INDIRECT("'SorP'!$A$"&amp;MATCH($S1722&amp;$J1722,SorP!C:C,0))))</f>
        <v/>
      </c>
      <c r="U1722" s="168"/>
      <c r="V1722" s="169" t="e">
        <f>IF(C1722="",NA(),MATCH($B1722&amp;$C1722,'Smelter Look-up'!$J:$J,0))</f>
        <v>#N/A</v>
      </c>
      <c r="X1722" s="170">
        <f t="shared" ca="1" si="82"/>
        <v>0</v>
      </c>
      <c r="AB1722" s="314" t="str">
        <f t="shared" si="84"/>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3"/>
        <v/>
      </c>
      <c r="T1723" s="155" t="str">
        <f ca="1">IF(B1723="","",IF(ISERROR(MATCH($J1723,SorP!$B$1:$B$6226,0)),"",INDIRECT("'SorP'!$A$"&amp;MATCH($S1723&amp;$J1723,SorP!C:C,0))))</f>
        <v/>
      </c>
      <c r="U1723" s="168"/>
      <c r="V1723" s="169" t="e">
        <f>IF(C1723="",NA(),MATCH($B1723&amp;$C1723,'Smelter Look-up'!$J:$J,0))</f>
        <v>#N/A</v>
      </c>
      <c r="X1723" s="170">
        <f t="shared" ca="1" si="82"/>
        <v>0</v>
      </c>
      <c r="AB1723" s="314" t="str">
        <f t="shared" si="84"/>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3"/>
        <v/>
      </c>
      <c r="T1724" s="155" t="str">
        <f ca="1">IF(B1724="","",IF(ISERROR(MATCH($J1724,SorP!$B$1:$B$6226,0)),"",INDIRECT("'SorP'!$A$"&amp;MATCH($S1724&amp;$J1724,SorP!C:C,0))))</f>
        <v/>
      </c>
      <c r="U1724" s="168"/>
      <c r="V1724" s="169" t="e">
        <f>IF(C1724="",NA(),MATCH($B1724&amp;$C1724,'Smelter Look-up'!$J:$J,0))</f>
        <v>#N/A</v>
      </c>
      <c r="X1724" s="170">
        <f t="shared" ca="1" si="82"/>
        <v>0</v>
      </c>
      <c r="AB1724" s="314" t="str">
        <f t="shared" si="84"/>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3"/>
        <v/>
      </c>
      <c r="T1725" s="155" t="str">
        <f ca="1">IF(B1725="","",IF(ISERROR(MATCH($J1725,SorP!$B$1:$B$6226,0)),"",INDIRECT("'SorP'!$A$"&amp;MATCH($S1725&amp;$J1725,SorP!C:C,0))))</f>
        <v/>
      </c>
      <c r="U1725" s="168"/>
      <c r="V1725" s="169" t="e">
        <f>IF(C1725="",NA(),MATCH($B1725&amp;$C1725,'Smelter Look-up'!$J:$J,0))</f>
        <v>#N/A</v>
      </c>
      <c r="X1725" s="170">
        <f t="shared" ca="1" si="82"/>
        <v>0</v>
      </c>
      <c r="AB1725" s="314" t="str">
        <f t="shared" si="84"/>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3"/>
        <v/>
      </c>
      <c r="T1726" s="155" t="str">
        <f ca="1">IF(B1726="","",IF(ISERROR(MATCH($J1726,SorP!$B$1:$B$6226,0)),"",INDIRECT("'SorP'!$A$"&amp;MATCH($S1726&amp;$J1726,SorP!C:C,0))))</f>
        <v/>
      </c>
      <c r="U1726" s="168"/>
      <c r="V1726" s="169" t="e">
        <f>IF(C1726="",NA(),MATCH($B1726&amp;$C1726,'Smelter Look-up'!$J:$J,0))</f>
        <v>#N/A</v>
      </c>
      <c r="X1726" s="170">
        <f t="shared" ca="1" si="82"/>
        <v>0</v>
      </c>
      <c r="AB1726" s="314" t="str">
        <f t="shared" si="84"/>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3"/>
        <v/>
      </c>
      <c r="T1727" s="155" t="str">
        <f ca="1">IF(B1727="","",IF(ISERROR(MATCH($J1727,SorP!$B$1:$B$6226,0)),"",INDIRECT("'SorP'!$A$"&amp;MATCH($S1727&amp;$J1727,SorP!C:C,0))))</f>
        <v/>
      </c>
      <c r="U1727" s="168"/>
      <c r="V1727" s="169" t="e">
        <f>IF(C1727="",NA(),MATCH($B1727&amp;$C1727,'Smelter Look-up'!$J:$J,0))</f>
        <v>#N/A</v>
      </c>
      <c r="X1727" s="170">
        <f t="shared" ref="X1727:X1790" ca="1" si="85">IF(AND(C1727="Smelter not listed",OR(LEN(D1727)=0,LEN(E1727)=0)),1,0)</f>
        <v>0</v>
      </c>
      <c r="AB1727" s="314" t="str">
        <f t="shared" si="84"/>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6">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5"/>
        <v>0</v>
      </c>
      <c r="AB1728" s="314" t="str">
        <f t="shared" si="84"/>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6"/>
        <v/>
      </c>
      <c r="T1729" s="155" t="str">
        <f ca="1">IF(B1729="","",IF(ISERROR(MATCH($J1729,SorP!$B$1:$B$6226,0)),"",INDIRECT("'SorP'!$A$"&amp;MATCH($S1729&amp;$J1729,SorP!C:C,0))))</f>
        <v/>
      </c>
      <c r="U1729" s="168"/>
      <c r="V1729" s="169" t="e">
        <f>IF(C1729="",NA(),MATCH($B1729&amp;$C1729,'Smelter Look-up'!$J:$J,0))</f>
        <v>#N/A</v>
      </c>
      <c r="X1729" s="170">
        <f t="shared" ca="1" si="85"/>
        <v>0</v>
      </c>
      <c r="AB1729" s="314" t="str">
        <f t="shared" si="84"/>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6"/>
        <v/>
      </c>
      <c r="T1730" s="155" t="str">
        <f ca="1">IF(B1730="","",IF(ISERROR(MATCH($J1730,SorP!$B$1:$B$6226,0)),"",INDIRECT("'SorP'!$A$"&amp;MATCH($S1730&amp;$J1730,SorP!C:C,0))))</f>
        <v/>
      </c>
      <c r="U1730" s="168"/>
      <c r="V1730" s="169" t="e">
        <f>IF(C1730="",NA(),MATCH($B1730&amp;$C1730,'Smelter Look-up'!$J:$J,0))</f>
        <v>#N/A</v>
      </c>
      <c r="X1730" s="170">
        <f t="shared" ca="1" si="85"/>
        <v>0</v>
      </c>
      <c r="AB1730" s="314" t="str">
        <f t="shared" si="84"/>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6"/>
        <v/>
      </c>
      <c r="T1731" s="155" t="str">
        <f ca="1">IF(B1731="","",IF(ISERROR(MATCH($J1731,SorP!$B$1:$B$6226,0)),"",INDIRECT("'SorP'!$A$"&amp;MATCH($S1731&amp;$J1731,SorP!C:C,0))))</f>
        <v/>
      </c>
      <c r="U1731" s="168"/>
      <c r="V1731" s="169" t="e">
        <f>IF(C1731="",NA(),MATCH($B1731&amp;$C1731,'Smelter Look-up'!$J:$J,0))</f>
        <v>#N/A</v>
      </c>
      <c r="X1731" s="170">
        <f t="shared" ca="1" si="85"/>
        <v>0</v>
      </c>
      <c r="AB1731" s="314" t="str">
        <f t="shared" si="84"/>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6"/>
        <v/>
      </c>
      <c r="T1732" s="155" t="str">
        <f ca="1">IF(B1732="","",IF(ISERROR(MATCH($J1732,SorP!$B$1:$B$6226,0)),"",INDIRECT("'SorP'!$A$"&amp;MATCH($S1732&amp;$J1732,SorP!C:C,0))))</f>
        <v/>
      </c>
      <c r="U1732" s="168"/>
      <c r="V1732" s="169" t="e">
        <f>IF(C1732="",NA(),MATCH($B1732&amp;$C1732,'Smelter Look-up'!$J:$J,0))</f>
        <v>#N/A</v>
      </c>
      <c r="X1732" s="170">
        <f t="shared" ca="1" si="85"/>
        <v>0</v>
      </c>
      <c r="AB1732" s="314" t="str">
        <f t="shared" si="84"/>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6"/>
        <v/>
      </c>
      <c r="T1733" s="155" t="str">
        <f ca="1">IF(B1733="","",IF(ISERROR(MATCH($J1733,SorP!$B$1:$B$6226,0)),"",INDIRECT("'SorP'!$A$"&amp;MATCH($S1733&amp;$J1733,SorP!C:C,0))))</f>
        <v/>
      </c>
      <c r="U1733" s="168"/>
      <c r="V1733" s="169" t="e">
        <f>IF(C1733="",NA(),MATCH($B1733&amp;$C1733,'Smelter Look-up'!$J:$J,0))</f>
        <v>#N/A</v>
      </c>
      <c r="X1733" s="170">
        <f t="shared" ca="1" si="85"/>
        <v>0</v>
      </c>
      <c r="AB1733" s="314" t="str">
        <f t="shared" si="84"/>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6"/>
        <v/>
      </c>
      <c r="T1734" s="155" t="str">
        <f ca="1">IF(B1734="","",IF(ISERROR(MATCH($J1734,SorP!$B$1:$B$6226,0)),"",INDIRECT("'SorP'!$A$"&amp;MATCH($S1734&amp;$J1734,SorP!C:C,0))))</f>
        <v/>
      </c>
      <c r="U1734" s="168"/>
      <c r="V1734" s="169" t="e">
        <f>IF(C1734="",NA(),MATCH($B1734&amp;$C1734,'Smelter Look-up'!$J:$J,0))</f>
        <v>#N/A</v>
      </c>
      <c r="X1734" s="170">
        <f t="shared" ca="1" si="85"/>
        <v>0</v>
      </c>
      <c r="AB1734" s="314" t="str">
        <f t="shared" ref="AB1734:AB1797" si="87">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6"/>
        <v/>
      </c>
      <c r="T1735" s="155" t="str">
        <f ca="1">IF(B1735="","",IF(ISERROR(MATCH($J1735,SorP!$B$1:$B$6226,0)),"",INDIRECT("'SorP'!$A$"&amp;MATCH($S1735&amp;$J1735,SorP!C:C,0))))</f>
        <v/>
      </c>
      <c r="U1735" s="168"/>
      <c r="V1735" s="169" t="e">
        <f>IF(C1735="",NA(),MATCH($B1735&amp;$C1735,'Smelter Look-up'!$J:$J,0))</f>
        <v>#N/A</v>
      </c>
      <c r="X1735" s="170">
        <f t="shared" ca="1" si="85"/>
        <v>0</v>
      </c>
      <c r="AB1735" s="314" t="str">
        <f t="shared" si="87"/>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6"/>
        <v/>
      </c>
      <c r="T1736" s="155" t="str">
        <f ca="1">IF(B1736="","",IF(ISERROR(MATCH($J1736,SorP!$B$1:$B$6226,0)),"",INDIRECT("'SorP'!$A$"&amp;MATCH($S1736&amp;$J1736,SorP!C:C,0))))</f>
        <v/>
      </c>
      <c r="U1736" s="168"/>
      <c r="V1736" s="169" t="e">
        <f>IF(C1736="",NA(),MATCH($B1736&amp;$C1736,'Smelter Look-up'!$J:$J,0))</f>
        <v>#N/A</v>
      </c>
      <c r="X1736" s="170">
        <f t="shared" ca="1" si="85"/>
        <v>0</v>
      </c>
      <c r="AB1736" s="314" t="str">
        <f t="shared" si="87"/>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6"/>
        <v/>
      </c>
      <c r="T1737" s="155" t="str">
        <f ca="1">IF(B1737="","",IF(ISERROR(MATCH($J1737,SorP!$B$1:$B$6226,0)),"",INDIRECT("'SorP'!$A$"&amp;MATCH($S1737&amp;$J1737,SorP!C:C,0))))</f>
        <v/>
      </c>
      <c r="U1737" s="168"/>
      <c r="V1737" s="169" t="e">
        <f>IF(C1737="",NA(),MATCH($B1737&amp;$C1737,'Smelter Look-up'!$J:$J,0))</f>
        <v>#N/A</v>
      </c>
      <c r="X1737" s="170">
        <f t="shared" ca="1" si="85"/>
        <v>0</v>
      </c>
      <c r="AB1737" s="314" t="str">
        <f t="shared" si="87"/>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6"/>
        <v/>
      </c>
      <c r="T1738" s="155" t="str">
        <f ca="1">IF(B1738="","",IF(ISERROR(MATCH($J1738,SorP!$B$1:$B$6226,0)),"",INDIRECT("'SorP'!$A$"&amp;MATCH($S1738&amp;$J1738,SorP!C:C,0))))</f>
        <v/>
      </c>
      <c r="U1738" s="168"/>
      <c r="V1738" s="169" t="e">
        <f>IF(C1738="",NA(),MATCH($B1738&amp;$C1738,'Smelter Look-up'!$J:$J,0))</f>
        <v>#N/A</v>
      </c>
      <c r="X1738" s="170">
        <f t="shared" ca="1" si="85"/>
        <v>0</v>
      </c>
      <c r="AB1738" s="314" t="str">
        <f t="shared" si="87"/>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6"/>
        <v/>
      </c>
      <c r="T1739" s="155" t="str">
        <f ca="1">IF(B1739="","",IF(ISERROR(MATCH($J1739,SorP!$B$1:$B$6226,0)),"",INDIRECT("'SorP'!$A$"&amp;MATCH($S1739&amp;$J1739,SorP!C:C,0))))</f>
        <v/>
      </c>
      <c r="U1739" s="168"/>
      <c r="V1739" s="169" t="e">
        <f>IF(C1739="",NA(),MATCH($B1739&amp;$C1739,'Smelter Look-up'!$J:$J,0))</f>
        <v>#N/A</v>
      </c>
      <c r="X1739" s="170">
        <f t="shared" ca="1" si="85"/>
        <v>0</v>
      </c>
      <c r="AB1739" s="314" t="str">
        <f t="shared" si="87"/>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6"/>
        <v/>
      </c>
      <c r="T1740" s="155" t="str">
        <f ca="1">IF(B1740="","",IF(ISERROR(MATCH($J1740,SorP!$B$1:$B$6226,0)),"",INDIRECT("'SorP'!$A$"&amp;MATCH($S1740&amp;$J1740,SorP!C:C,0))))</f>
        <v/>
      </c>
      <c r="U1740" s="168"/>
      <c r="V1740" s="169" t="e">
        <f>IF(C1740="",NA(),MATCH($B1740&amp;$C1740,'Smelter Look-up'!$J:$J,0))</f>
        <v>#N/A</v>
      </c>
      <c r="X1740" s="170">
        <f t="shared" ca="1" si="85"/>
        <v>0</v>
      </c>
      <c r="AB1740" s="314" t="str">
        <f t="shared" si="87"/>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6"/>
        <v/>
      </c>
      <c r="T1741" s="155" t="str">
        <f ca="1">IF(B1741="","",IF(ISERROR(MATCH($J1741,SorP!$B$1:$B$6226,0)),"",INDIRECT("'SorP'!$A$"&amp;MATCH($S1741&amp;$J1741,SorP!C:C,0))))</f>
        <v/>
      </c>
      <c r="U1741" s="168"/>
      <c r="V1741" s="169" t="e">
        <f>IF(C1741="",NA(),MATCH($B1741&amp;$C1741,'Smelter Look-up'!$J:$J,0))</f>
        <v>#N/A</v>
      </c>
      <c r="X1741" s="170">
        <f t="shared" ca="1" si="85"/>
        <v>0</v>
      </c>
      <c r="AB1741" s="314" t="str">
        <f t="shared" si="87"/>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6"/>
        <v/>
      </c>
      <c r="T1742" s="155" t="str">
        <f ca="1">IF(B1742="","",IF(ISERROR(MATCH($J1742,SorP!$B$1:$B$6226,0)),"",INDIRECT("'SorP'!$A$"&amp;MATCH($S1742&amp;$J1742,SorP!C:C,0))))</f>
        <v/>
      </c>
      <c r="U1742" s="168"/>
      <c r="V1742" s="169" t="e">
        <f>IF(C1742="",NA(),MATCH($B1742&amp;$C1742,'Smelter Look-up'!$J:$J,0))</f>
        <v>#N/A</v>
      </c>
      <c r="X1742" s="170">
        <f t="shared" ca="1" si="85"/>
        <v>0</v>
      </c>
      <c r="AB1742" s="314" t="str">
        <f t="shared" si="87"/>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6"/>
        <v/>
      </c>
      <c r="T1743" s="155" t="str">
        <f ca="1">IF(B1743="","",IF(ISERROR(MATCH($J1743,SorP!$B$1:$B$6226,0)),"",INDIRECT("'SorP'!$A$"&amp;MATCH($S1743&amp;$J1743,SorP!C:C,0))))</f>
        <v/>
      </c>
      <c r="U1743" s="168"/>
      <c r="V1743" s="169" t="e">
        <f>IF(C1743="",NA(),MATCH($B1743&amp;$C1743,'Smelter Look-up'!$J:$J,0))</f>
        <v>#N/A</v>
      </c>
      <c r="X1743" s="170">
        <f t="shared" ca="1" si="85"/>
        <v>0</v>
      </c>
      <c r="AB1743" s="314" t="str">
        <f t="shared" si="87"/>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6"/>
        <v/>
      </c>
      <c r="T1744" s="155" t="str">
        <f ca="1">IF(B1744="","",IF(ISERROR(MATCH($J1744,SorP!$B$1:$B$6226,0)),"",INDIRECT("'SorP'!$A$"&amp;MATCH($S1744&amp;$J1744,SorP!C:C,0))))</f>
        <v/>
      </c>
      <c r="U1744" s="168"/>
      <c r="V1744" s="169" t="e">
        <f>IF(C1744="",NA(),MATCH($B1744&amp;$C1744,'Smelter Look-up'!$J:$J,0))</f>
        <v>#N/A</v>
      </c>
      <c r="X1744" s="170">
        <f t="shared" ca="1" si="85"/>
        <v>0</v>
      </c>
      <c r="AB1744" s="314" t="str">
        <f t="shared" si="87"/>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6"/>
        <v/>
      </c>
      <c r="T1745" s="155" t="str">
        <f ca="1">IF(B1745="","",IF(ISERROR(MATCH($J1745,SorP!$B$1:$B$6226,0)),"",INDIRECT("'SorP'!$A$"&amp;MATCH($S1745&amp;$J1745,SorP!C:C,0))))</f>
        <v/>
      </c>
      <c r="U1745" s="168"/>
      <c r="V1745" s="169" t="e">
        <f>IF(C1745="",NA(),MATCH($B1745&amp;$C1745,'Smelter Look-up'!$J:$J,0))</f>
        <v>#N/A</v>
      </c>
      <c r="X1745" s="170">
        <f t="shared" ca="1" si="85"/>
        <v>0</v>
      </c>
      <c r="AB1745" s="314" t="str">
        <f t="shared" si="87"/>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6"/>
        <v/>
      </c>
      <c r="T1746" s="155" t="str">
        <f ca="1">IF(B1746="","",IF(ISERROR(MATCH($J1746,SorP!$B$1:$B$6226,0)),"",INDIRECT("'SorP'!$A$"&amp;MATCH($S1746&amp;$J1746,SorP!C:C,0))))</f>
        <v/>
      </c>
      <c r="U1746" s="168"/>
      <c r="V1746" s="169" t="e">
        <f>IF(C1746="",NA(),MATCH($B1746&amp;$C1746,'Smelter Look-up'!$J:$J,0))</f>
        <v>#N/A</v>
      </c>
      <c r="X1746" s="170">
        <f t="shared" ca="1" si="85"/>
        <v>0</v>
      </c>
      <c r="AB1746" s="314" t="str">
        <f t="shared" si="87"/>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6"/>
        <v/>
      </c>
      <c r="T1747" s="155" t="str">
        <f ca="1">IF(B1747="","",IF(ISERROR(MATCH($J1747,SorP!$B$1:$B$6226,0)),"",INDIRECT("'SorP'!$A$"&amp;MATCH($S1747&amp;$J1747,SorP!C:C,0))))</f>
        <v/>
      </c>
      <c r="U1747" s="168"/>
      <c r="V1747" s="169" t="e">
        <f>IF(C1747="",NA(),MATCH($B1747&amp;$C1747,'Smelter Look-up'!$J:$J,0))</f>
        <v>#N/A</v>
      </c>
      <c r="X1747" s="170">
        <f t="shared" ca="1" si="85"/>
        <v>0</v>
      </c>
      <c r="AB1747" s="314" t="str">
        <f t="shared" si="87"/>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6"/>
        <v/>
      </c>
      <c r="T1748" s="155" t="str">
        <f ca="1">IF(B1748="","",IF(ISERROR(MATCH($J1748,SorP!$B$1:$B$6226,0)),"",INDIRECT("'SorP'!$A$"&amp;MATCH($S1748&amp;$J1748,SorP!C:C,0))))</f>
        <v/>
      </c>
      <c r="U1748" s="168"/>
      <c r="V1748" s="169" t="e">
        <f>IF(C1748="",NA(),MATCH($B1748&amp;$C1748,'Smelter Look-up'!$J:$J,0))</f>
        <v>#N/A</v>
      </c>
      <c r="X1748" s="170">
        <f t="shared" ca="1" si="85"/>
        <v>0</v>
      </c>
      <c r="AB1748" s="314" t="str">
        <f t="shared" si="87"/>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6"/>
        <v/>
      </c>
      <c r="T1749" s="155" t="str">
        <f ca="1">IF(B1749="","",IF(ISERROR(MATCH($J1749,SorP!$B$1:$B$6226,0)),"",INDIRECT("'SorP'!$A$"&amp;MATCH($S1749&amp;$J1749,SorP!C:C,0))))</f>
        <v/>
      </c>
      <c r="U1749" s="168"/>
      <c r="V1749" s="169" t="e">
        <f>IF(C1749="",NA(),MATCH($B1749&amp;$C1749,'Smelter Look-up'!$J:$J,0))</f>
        <v>#N/A</v>
      </c>
      <c r="X1749" s="170">
        <f t="shared" ca="1" si="85"/>
        <v>0</v>
      </c>
      <c r="AB1749" s="314" t="str">
        <f t="shared" si="87"/>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6"/>
        <v/>
      </c>
      <c r="T1750" s="155" t="str">
        <f ca="1">IF(B1750="","",IF(ISERROR(MATCH($J1750,SorP!$B$1:$B$6226,0)),"",INDIRECT("'SorP'!$A$"&amp;MATCH($S1750&amp;$J1750,SorP!C:C,0))))</f>
        <v/>
      </c>
      <c r="U1750" s="168"/>
      <c r="V1750" s="169" t="e">
        <f>IF(C1750="",NA(),MATCH($B1750&amp;$C1750,'Smelter Look-up'!$J:$J,0))</f>
        <v>#N/A</v>
      </c>
      <c r="X1750" s="170">
        <f t="shared" ca="1" si="85"/>
        <v>0</v>
      </c>
      <c r="AB1750" s="314" t="str">
        <f t="shared" si="87"/>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6"/>
        <v/>
      </c>
      <c r="T1751" s="155" t="str">
        <f ca="1">IF(B1751="","",IF(ISERROR(MATCH($J1751,SorP!$B$1:$B$6226,0)),"",INDIRECT("'SorP'!$A$"&amp;MATCH($S1751&amp;$J1751,SorP!C:C,0))))</f>
        <v/>
      </c>
      <c r="U1751" s="168"/>
      <c r="V1751" s="169" t="e">
        <f>IF(C1751="",NA(),MATCH($B1751&amp;$C1751,'Smelter Look-up'!$J:$J,0))</f>
        <v>#N/A</v>
      </c>
      <c r="X1751" s="170">
        <f t="shared" ca="1" si="85"/>
        <v>0</v>
      </c>
      <c r="AB1751" s="314" t="str">
        <f t="shared" si="87"/>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6"/>
        <v/>
      </c>
      <c r="T1752" s="155" t="str">
        <f ca="1">IF(B1752="","",IF(ISERROR(MATCH($J1752,SorP!$B$1:$B$6226,0)),"",INDIRECT("'SorP'!$A$"&amp;MATCH($S1752&amp;$J1752,SorP!C:C,0))))</f>
        <v/>
      </c>
      <c r="U1752" s="168"/>
      <c r="V1752" s="169" t="e">
        <f>IF(C1752="",NA(),MATCH($B1752&amp;$C1752,'Smelter Look-up'!$J:$J,0))</f>
        <v>#N/A</v>
      </c>
      <c r="X1752" s="170">
        <f t="shared" ca="1" si="85"/>
        <v>0</v>
      </c>
      <c r="AB1752" s="314" t="str">
        <f t="shared" si="87"/>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6"/>
        <v/>
      </c>
      <c r="T1753" s="155" t="str">
        <f ca="1">IF(B1753="","",IF(ISERROR(MATCH($J1753,SorP!$B$1:$B$6226,0)),"",INDIRECT("'SorP'!$A$"&amp;MATCH($S1753&amp;$J1753,SorP!C:C,0))))</f>
        <v/>
      </c>
      <c r="U1753" s="168"/>
      <c r="V1753" s="169" t="e">
        <f>IF(C1753="",NA(),MATCH($B1753&amp;$C1753,'Smelter Look-up'!$J:$J,0))</f>
        <v>#N/A</v>
      </c>
      <c r="X1753" s="170">
        <f t="shared" ca="1" si="85"/>
        <v>0</v>
      </c>
      <c r="AB1753" s="314" t="str">
        <f t="shared" si="87"/>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6"/>
        <v/>
      </c>
      <c r="T1754" s="155" t="str">
        <f ca="1">IF(B1754="","",IF(ISERROR(MATCH($J1754,SorP!$B$1:$B$6226,0)),"",INDIRECT("'SorP'!$A$"&amp;MATCH($S1754&amp;$J1754,SorP!C:C,0))))</f>
        <v/>
      </c>
      <c r="U1754" s="168"/>
      <c r="V1754" s="169" t="e">
        <f>IF(C1754="",NA(),MATCH($B1754&amp;$C1754,'Smelter Look-up'!$J:$J,0))</f>
        <v>#N/A</v>
      </c>
      <c r="X1754" s="170">
        <f t="shared" ca="1" si="85"/>
        <v>0</v>
      </c>
      <c r="AB1754" s="314" t="str">
        <f t="shared" si="87"/>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6"/>
        <v/>
      </c>
      <c r="T1755" s="155" t="str">
        <f ca="1">IF(B1755="","",IF(ISERROR(MATCH($J1755,SorP!$B$1:$B$6226,0)),"",INDIRECT("'SorP'!$A$"&amp;MATCH($S1755&amp;$J1755,SorP!C:C,0))))</f>
        <v/>
      </c>
      <c r="U1755" s="168"/>
      <c r="V1755" s="169" t="e">
        <f>IF(C1755="",NA(),MATCH($B1755&amp;$C1755,'Smelter Look-up'!$J:$J,0))</f>
        <v>#N/A</v>
      </c>
      <c r="X1755" s="170">
        <f t="shared" ca="1" si="85"/>
        <v>0</v>
      </c>
      <c r="AB1755" s="314" t="str">
        <f t="shared" si="87"/>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6"/>
        <v/>
      </c>
      <c r="T1756" s="155" t="str">
        <f ca="1">IF(B1756="","",IF(ISERROR(MATCH($J1756,SorP!$B$1:$B$6226,0)),"",INDIRECT("'SorP'!$A$"&amp;MATCH($S1756&amp;$J1756,SorP!C:C,0))))</f>
        <v/>
      </c>
      <c r="U1756" s="168"/>
      <c r="V1756" s="169" t="e">
        <f>IF(C1756="",NA(),MATCH($B1756&amp;$C1756,'Smelter Look-up'!$J:$J,0))</f>
        <v>#N/A</v>
      </c>
      <c r="X1756" s="170">
        <f t="shared" ca="1" si="85"/>
        <v>0</v>
      </c>
      <c r="AB1756" s="314" t="str">
        <f t="shared" si="87"/>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6"/>
        <v/>
      </c>
      <c r="T1757" s="155" t="str">
        <f ca="1">IF(B1757="","",IF(ISERROR(MATCH($J1757,SorP!$B$1:$B$6226,0)),"",INDIRECT("'SorP'!$A$"&amp;MATCH($S1757&amp;$J1757,SorP!C:C,0))))</f>
        <v/>
      </c>
      <c r="U1757" s="168"/>
      <c r="V1757" s="169" t="e">
        <f>IF(C1757="",NA(),MATCH($B1757&amp;$C1757,'Smelter Look-up'!$J:$J,0))</f>
        <v>#N/A</v>
      </c>
      <c r="X1757" s="170">
        <f t="shared" ca="1" si="85"/>
        <v>0</v>
      </c>
      <c r="AB1757" s="314" t="str">
        <f t="shared" si="87"/>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6"/>
        <v/>
      </c>
      <c r="T1758" s="155" t="str">
        <f ca="1">IF(B1758="","",IF(ISERROR(MATCH($J1758,SorP!$B$1:$B$6226,0)),"",INDIRECT("'SorP'!$A$"&amp;MATCH($S1758&amp;$J1758,SorP!C:C,0))))</f>
        <v/>
      </c>
      <c r="U1758" s="168"/>
      <c r="V1758" s="169" t="e">
        <f>IF(C1758="",NA(),MATCH($B1758&amp;$C1758,'Smelter Look-up'!$J:$J,0))</f>
        <v>#N/A</v>
      </c>
      <c r="X1758" s="170">
        <f t="shared" ca="1" si="85"/>
        <v>0</v>
      </c>
      <c r="AB1758" s="314" t="str">
        <f t="shared" si="87"/>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6"/>
        <v/>
      </c>
      <c r="T1759" s="155" t="str">
        <f ca="1">IF(B1759="","",IF(ISERROR(MATCH($J1759,SorP!$B$1:$B$6226,0)),"",INDIRECT("'SorP'!$A$"&amp;MATCH($S1759&amp;$J1759,SorP!C:C,0))))</f>
        <v/>
      </c>
      <c r="U1759" s="168"/>
      <c r="V1759" s="169" t="e">
        <f>IF(C1759="",NA(),MATCH($B1759&amp;$C1759,'Smelter Look-up'!$J:$J,0))</f>
        <v>#N/A</v>
      </c>
      <c r="X1759" s="170">
        <f t="shared" ca="1" si="85"/>
        <v>0</v>
      </c>
      <c r="AB1759" s="314" t="str">
        <f t="shared" si="87"/>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6"/>
        <v/>
      </c>
      <c r="T1760" s="155" t="str">
        <f ca="1">IF(B1760="","",IF(ISERROR(MATCH($J1760,SorP!$B$1:$B$6226,0)),"",INDIRECT("'SorP'!$A$"&amp;MATCH($S1760&amp;$J1760,SorP!C:C,0))))</f>
        <v/>
      </c>
      <c r="U1760" s="168"/>
      <c r="V1760" s="169" t="e">
        <f>IF(C1760="",NA(),MATCH($B1760&amp;$C1760,'Smelter Look-up'!$J:$J,0))</f>
        <v>#N/A</v>
      </c>
      <c r="X1760" s="170">
        <f t="shared" ca="1" si="85"/>
        <v>0</v>
      </c>
      <c r="AB1760" s="314" t="str">
        <f t="shared" si="87"/>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6"/>
        <v/>
      </c>
      <c r="T1761" s="155" t="str">
        <f ca="1">IF(B1761="","",IF(ISERROR(MATCH($J1761,SorP!$B$1:$B$6226,0)),"",INDIRECT("'SorP'!$A$"&amp;MATCH($S1761&amp;$J1761,SorP!C:C,0))))</f>
        <v/>
      </c>
      <c r="U1761" s="168"/>
      <c r="V1761" s="169" t="e">
        <f>IF(C1761="",NA(),MATCH($B1761&amp;$C1761,'Smelter Look-up'!$J:$J,0))</f>
        <v>#N/A</v>
      </c>
      <c r="X1761" s="170">
        <f t="shared" ca="1" si="85"/>
        <v>0</v>
      </c>
      <c r="AB1761" s="314" t="str">
        <f t="shared" si="87"/>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6"/>
        <v/>
      </c>
      <c r="T1762" s="155" t="str">
        <f ca="1">IF(B1762="","",IF(ISERROR(MATCH($J1762,SorP!$B$1:$B$6226,0)),"",INDIRECT("'SorP'!$A$"&amp;MATCH($S1762&amp;$J1762,SorP!C:C,0))))</f>
        <v/>
      </c>
      <c r="U1762" s="168"/>
      <c r="V1762" s="169" t="e">
        <f>IF(C1762="",NA(),MATCH($B1762&amp;$C1762,'Smelter Look-up'!$J:$J,0))</f>
        <v>#N/A</v>
      </c>
      <c r="X1762" s="170">
        <f t="shared" ca="1" si="85"/>
        <v>0</v>
      </c>
      <c r="AB1762" s="314" t="str">
        <f t="shared" si="87"/>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6"/>
        <v/>
      </c>
      <c r="T1763" s="155" t="str">
        <f ca="1">IF(B1763="","",IF(ISERROR(MATCH($J1763,SorP!$B$1:$B$6226,0)),"",INDIRECT("'SorP'!$A$"&amp;MATCH($S1763&amp;$J1763,SorP!C:C,0))))</f>
        <v/>
      </c>
      <c r="U1763" s="168"/>
      <c r="V1763" s="169" t="e">
        <f>IF(C1763="",NA(),MATCH($B1763&amp;$C1763,'Smelter Look-up'!$J:$J,0))</f>
        <v>#N/A</v>
      </c>
      <c r="X1763" s="170">
        <f t="shared" ca="1" si="85"/>
        <v>0</v>
      </c>
      <c r="AB1763" s="314" t="str">
        <f t="shared" si="87"/>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6"/>
        <v/>
      </c>
      <c r="T1764" s="155" t="str">
        <f ca="1">IF(B1764="","",IF(ISERROR(MATCH($J1764,SorP!$B$1:$B$6226,0)),"",INDIRECT("'SorP'!$A$"&amp;MATCH($S1764&amp;$J1764,SorP!C:C,0))))</f>
        <v/>
      </c>
      <c r="U1764" s="168"/>
      <c r="V1764" s="169" t="e">
        <f>IF(C1764="",NA(),MATCH($B1764&amp;$C1764,'Smelter Look-up'!$J:$J,0))</f>
        <v>#N/A</v>
      </c>
      <c r="X1764" s="170">
        <f t="shared" ca="1" si="85"/>
        <v>0</v>
      </c>
      <c r="AB1764" s="314" t="str">
        <f t="shared" si="87"/>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6"/>
        <v/>
      </c>
      <c r="T1765" s="155" t="str">
        <f ca="1">IF(B1765="","",IF(ISERROR(MATCH($J1765,SorP!$B$1:$B$6226,0)),"",INDIRECT("'SorP'!$A$"&amp;MATCH($S1765&amp;$J1765,SorP!C:C,0))))</f>
        <v/>
      </c>
      <c r="U1765" s="168"/>
      <c r="V1765" s="169" t="e">
        <f>IF(C1765="",NA(),MATCH($B1765&amp;$C1765,'Smelter Look-up'!$J:$J,0))</f>
        <v>#N/A</v>
      </c>
      <c r="X1765" s="170">
        <f t="shared" ca="1" si="85"/>
        <v>0</v>
      </c>
      <c r="AB1765" s="314" t="str">
        <f t="shared" si="87"/>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6"/>
        <v/>
      </c>
      <c r="T1766" s="155" t="str">
        <f ca="1">IF(B1766="","",IF(ISERROR(MATCH($J1766,SorP!$B$1:$B$6226,0)),"",INDIRECT("'SorP'!$A$"&amp;MATCH($S1766&amp;$J1766,SorP!C:C,0))))</f>
        <v/>
      </c>
      <c r="U1766" s="168"/>
      <c r="V1766" s="169" t="e">
        <f>IF(C1766="",NA(),MATCH($B1766&amp;$C1766,'Smelter Look-up'!$J:$J,0))</f>
        <v>#N/A</v>
      </c>
      <c r="X1766" s="170">
        <f t="shared" ca="1" si="85"/>
        <v>0</v>
      </c>
      <c r="AB1766" s="314" t="str">
        <f t="shared" si="87"/>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6"/>
        <v/>
      </c>
      <c r="T1767" s="155" t="str">
        <f ca="1">IF(B1767="","",IF(ISERROR(MATCH($J1767,SorP!$B$1:$B$6226,0)),"",INDIRECT("'SorP'!$A$"&amp;MATCH($S1767&amp;$J1767,SorP!C:C,0))))</f>
        <v/>
      </c>
      <c r="U1767" s="168"/>
      <c r="V1767" s="169" t="e">
        <f>IF(C1767="",NA(),MATCH($B1767&amp;$C1767,'Smelter Look-up'!$J:$J,0))</f>
        <v>#N/A</v>
      </c>
      <c r="X1767" s="170">
        <f t="shared" ca="1" si="85"/>
        <v>0</v>
      </c>
      <c r="AB1767" s="314" t="str">
        <f t="shared" si="87"/>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6"/>
        <v/>
      </c>
      <c r="T1768" s="155" t="str">
        <f ca="1">IF(B1768="","",IF(ISERROR(MATCH($J1768,SorP!$B$1:$B$6226,0)),"",INDIRECT("'SorP'!$A$"&amp;MATCH($S1768&amp;$J1768,SorP!C:C,0))))</f>
        <v/>
      </c>
      <c r="U1768" s="168"/>
      <c r="V1768" s="169" t="e">
        <f>IF(C1768="",NA(),MATCH($B1768&amp;$C1768,'Smelter Look-up'!$J:$J,0))</f>
        <v>#N/A</v>
      </c>
      <c r="X1768" s="170">
        <f t="shared" ca="1" si="85"/>
        <v>0</v>
      </c>
      <c r="AB1768" s="314" t="str">
        <f t="shared" si="87"/>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6"/>
        <v/>
      </c>
      <c r="T1769" s="155" t="str">
        <f ca="1">IF(B1769="","",IF(ISERROR(MATCH($J1769,SorP!$B$1:$B$6226,0)),"",INDIRECT("'SorP'!$A$"&amp;MATCH($S1769&amp;$J1769,SorP!C:C,0))))</f>
        <v/>
      </c>
      <c r="U1769" s="168"/>
      <c r="V1769" s="169" t="e">
        <f>IF(C1769="",NA(),MATCH($B1769&amp;$C1769,'Smelter Look-up'!$J:$J,0))</f>
        <v>#N/A</v>
      </c>
      <c r="X1769" s="170">
        <f t="shared" ca="1" si="85"/>
        <v>0</v>
      </c>
      <c r="AB1769" s="314" t="str">
        <f t="shared" si="87"/>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6"/>
        <v/>
      </c>
      <c r="T1770" s="155" t="str">
        <f ca="1">IF(B1770="","",IF(ISERROR(MATCH($J1770,SorP!$B$1:$B$6226,0)),"",INDIRECT("'SorP'!$A$"&amp;MATCH($S1770&amp;$J1770,SorP!C:C,0))))</f>
        <v/>
      </c>
      <c r="U1770" s="168"/>
      <c r="V1770" s="169" t="e">
        <f>IF(C1770="",NA(),MATCH($B1770&amp;$C1770,'Smelter Look-up'!$J:$J,0))</f>
        <v>#N/A</v>
      </c>
      <c r="X1770" s="170">
        <f t="shared" ca="1" si="85"/>
        <v>0</v>
      </c>
      <c r="AB1770" s="314" t="str">
        <f t="shared" si="87"/>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6"/>
        <v/>
      </c>
      <c r="T1771" s="155" t="str">
        <f ca="1">IF(B1771="","",IF(ISERROR(MATCH($J1771,SorP!$B$1:$B$6226,0)),"",INDIRECT("'SorP'!$A$"&amp;MATCH($S1771&amp;$J1771,SorP!C:C,0))))</f>
        <v/>
      </c>
      <c r="U1771" s="168"/>
      <c r="V1771" s="169" t="e">
        <f>IF(C1771="",NA(),MATCH($B1771&amp;$C1771,'Smelter Look-up'!$J:$J,0))</f>
        <v>#N/A</v>
      </c>
      <c r="X1771" s="170">
        <f t="shared" ca="1" si="85"/>
        <v>0</v>
      </c>
      <c r="AB1771" s="314" t="str">
        <f t="shared" si="87"/>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6"/>
        <v/>
      </c>
      <c r="T1772" s="155" t="str">
        <f ca="1">IF(B1772="","",IF(ISERROR(MATCH($J1772,SorP!$B$1:$B$6226,0)),"",INDIRECT("'SorP'!$A$"&amp;MATCH($S1772&amp;$J1772,SorP!C:C,0))))</f>
        <v/>
      </c>
      <c r="U1772" s="168"/>
      <c r="V1772" s="169" t="e">
        <f>IF(C1772="",NA(),MATCH($B1772&amp;$C1772,'Smelter Look-up'!$J:$J,0))</f>
        <v>#N/A</v>
      </c>
      <c r="X1772" s="170">
        <f t="shared" ca="1" si="85"/>
        <v>0</v>
      </c>
      <c r="AB1772" s="314" t="str">
        <f t="shared" si="87"/>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6"/>
        <v/>
      </c>
      <c r="T1773" s="155" t="str">
        <f ca="1">IF(B1773="","",IF(ISERROR(MATCH($J1773,SorP!$B$1:$B$6226,0)),"",INDIRECT("'SorP'!$A$"&amp;MATCH($S1773&amp;$J1773,SorP!C:C,0))))</f>
        <v/>
      </c>
      <c r="U1773" s="168"/>
      <c r="V1773" s="169" t="e">
        <f>IF(C1773="",NA(),MATCH($B1773&amp;$C1773,'Smelter Look-up'!$J:$J,0))</f>
        <v>#N/A</v>
      </c>
      <c r="X1773" s="170">
        <f t="shared" ca="1" si="85"/>
        <v>0</v>
      </c>
      <c r="AB1773" s="314" t="str">
        <f t="shared" si="87"/>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6"/>
        <v/>
      </c>
      <c r="T1774" s="155" t="str">
        <f ca="1">IF(B1774="","",IF(ISERROR(MATCH($J1774,SorP!$B$1:$B$6226,0)),"",INDIRECT("'SorP'!$A$"&amp;MATCH($S1774&amp;$J1774,SorP!C:C,0))))</f>
        <v/>
      </c>
      <c r="U1774" s="168"/>
      <c r="V1774" s="169" t="e">
        <f>IF(C1774="",NA(),MATCH($B1774&amp;$C1774,'Smelter Look-up'!$J:$J,0))</f>
        <v>#N/A</v>
      </c>
      <c r="X1774" s="170">
        <f t="shared" ca="1" si="85"/>
        <v>0</v>
      </c>
      <c r="AB1774" s="314" t="str">
        <f t="shared" si="87"/>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6"/>
        <v/>
      </c>
      <c r="T1775" s="155" t="str">
        <f ca="1">IF(B1775="","",IF(ISERROR(MATCH($J1775,SorP!$B$1:$B$6226,0)),"",INDIRECT("'SorP'!$A$"&amp;MATCH($S1775&amp;$J1775,SorP!C:C,0))))</f>
        <v/>
      </c>
      <c r="U1775" s="168"/>
      <c r="V1775" s="169" t="e">
        <f>IF(C1775="",NA(),MATCH($B1775&amp;$C1775,'Smelter Look-up'!$J:$J,0))</f>
        <v>#N/A</v>
      </c>
      <c r="X1775" s="170">
        <f t="shared" ca="1" si="85"/>
        <v>0</v>
      </c>
      <c r="AB1775" s="314" t="str">
        <f t="shared" si="87"/>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6"/>
        <v/>
      </c>
      <c r="T1776" s="155" t="str">
        <f ca="1">IF(B1776="","",IF(ISERROR(MATCH($J1776,SorP!$B$1:$B$6226,0)),"",INDIRECT("'SorP'!$A$"&amp;MATCH($S1776&amp;$J1776,SorP!C:C,0))))</f>
        <v/>
      </c>
      <c r="U1776" s="168"/>
      <c r="V1776" s="169" t="e">
        <f>IF(C1776="",NA(),MATCH($B1776&amp;$C1776,'Smelter Look-up'!$J:$J,0))</f>
        <v>#N/A</v>
      </c>
      <c r="X1776" s="170">
        <f t="shared" ca="1" si="85"/>
        <v>0</v>
      </c>
      <c r="AB1776" s="314" t="str">
        <f t="shared" si="87"/>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6"/>
        <v/>
      </c>
      <c r="T1777" s="155" t="str">
        <f ca="1">IF(B1777="","",IF(ISERROR(MATCH($J1777,SorP!$B$1:$B$6226,0)),"",INDIRECT("'SorP'!$A$"&amp;MATCH($S1777&amp;$J1777,SorP!C:C,0))))</f>
        <v/>
      </c>
      <c r="U1777" s="168"/>
      <c r="V1777" s="169" t="e">
        <f>IF(C1777="",NA(),MATCH($B1777&amp;$C1777,'Smelter Look-up'!$J:$J,0))</f>
        <v>#N/A</v>
      </c>
      <c r="X1777" s="170">
        <f t="shared" ca="1" si="85"/>
        <v>0</v>
      </c>
      <c r="AB1777" s="314" t="str">
        <f t="shared" si="87"/>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6"/>
        <v/>
      </c>
      <c r="T1778" s="155" t="str">
        <f ca="1">IF(B1778="","",IF(ISERROR(MATCH($J1778,SorP!$B$1:$B$6226,0)),"",INDIRECT("'SorP'!$A$"&amp;MATCH($S1778&amp;$J1778,SorP!C:C,0))))</f>
        <v/>
      </c>
      <c r="U1778" s="168"/>
      <c r="V1778" s="169" t="e">
        <f>IF(C1778="",NA(),MATCH($B1778&amp;$C1778,'Smelter Look-up'!$J:$J,0))</f>
        <v>#N/A</v>
      </c>
      <c r="X1778" s="170">
        <f t="shared" ca="1" si="85"/>
        <v>0</v>
      </c>
      <c r="AB1778" s="314" t="str">
        <f t="shared" si="87"/>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6"/>
        <v/>
      </c>
      <c r="T1779" s="155" t="str">
        <f ca="1">IF(B1779="","",IF(ISERROR(MATCH($J1779,SorP!$B$1:$B$6226,0)),"",INDIRECT("'SorP'!$A$"&amp;MATCH($S1779&amp;$J1779,SorP!C:C,0))))</f>
        <v/>
      </c>
      <c r="U1779" s="168"/>
      <c r="V1779" s="169" t="e">
        <f>IF(C1779="",NA(),MATCH($B1779&amp;$C1779,'Smelter Look-up'!$J:$J,0))</f>
        <v>#N/A</v>
      </c>
      <c r="X1779" s="170">
        <f t="shared" ca="1" si="85"/>
        <v>0</v>
      </c>
      <c r="AB1779" s="314" t="str">
        <f t="shared" si="87"/>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6"/>
        <v/>
      </c>
      <c r="T1780" s="155" t="str">
        <f ca="1">IF(B1780="","",IF(ISERROR(MATCH($J1780,SorP!$B$1:$B$6226,0)),"",INDIRECT("'SorP'!$A$"&amp;MATCH($S1780&amp;$J1780,SorP!C:C,0))))</f>
        <v/>
      </c>
      <c r="U1780" s="168"/>
      <c r="V1780" s="169" t="e">
        <f>IF(C1780="",NA(),MATCH($B1780&amp;$C1780,'Smelter Look-up'!$J:$J,0))</f>
        <v>#N/A</v>
      </c>
      <c r="X1780" s="170">
        <f t="shared" ca="1" si="85"/>
        <v>0</v>
      </c>
      <c r="AB1780" s="314" t="str">
        <f t="shared" si="87"/>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6"/>
        <v/>
      </c>
      <c r="T1781" s="155" t="str">
        <f ca="1">IF(B1781="","",IF(ISERROR(MATCH($J1781,SorP!$B$1:$B$6226,0)),"",INDIRECT("'SorP'!$A$"&amp;MATCH($S1781&amp;$J1781,SorP!C:C,0))))</f>
        <v/>
      </c>
      <c r="U1781" s="168"/>
      <c r="V1781" s="169" t="e">
        <f>IF(C1781="",NA(),MATCH($B1781&amp;$C1781,'Smelter Look-up'!$J:$J,0))</f>
        <v>#N/A</v>
      </c>
      <c r="X1781" s="170">
        <f t="shared" ca="1" si="85"/>
        <v>0</v>
      </c>
      <c r="AB1781" s="314" t="str">
        <f t="shared" si="87"/>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6"/>
        <v/>
      </c>
      <c r="T1782" s="155" t="str">
        <f ca="1">IF(B1782="","",IF(ISERROR(MATCH($J1782,SorP!$B$1:$B$6226,0)),"",INDIRECT("'SorP'!$A$"&amp;MATCH($S1782&amp;$J1782,SorP!C:C,0))))</f>
        <v/>
      </c>
      <c r="U1782" s="168"/>
      <c r="V1782" s="169" t="e">
        <f>IF(C1782="",NA(),MATCH($B1782&amp;$C1782,'Smelter Look-up'!$J:$J,0))</f>
        <v>#N/A</v>
      </c>
      <c r="X1782" s="170">
        <f t="shared" ca="1" si="85"/>
        <v>0</v>
      </c>
      <c r="AB1782" s="314" t="str">
        <f t="shared" si="87"/>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6"/>
        <v/>
      </c>
      <c r="T1783" s="155" t="str">
        <f ca="1">IF(B1783="","",IF(ISERROR(MATCH($J1783,SorP!$B$1:$B$6226,0)),"",INDIRECT("'SorP'!$A$"&amp;MATCH($S1783&amp;$J1783,SorP!C:C,0))))</f>
        <v/>
      </c>
      <c r="U1783" s="168"/>
      <c r="V1783" s="169" t="e">
        <f>IF(C1783="",NA(),MATCH($B1783&amp;$C1783,'Smelter Look-up'!$J:$J,0))</f>
        <v>#N/A</v>
      </c>
      <c r="X1783" s="170">
        <f t="shared" ca="1" si="85"/>
        <v>0</v>
      </c>
      <c r="AB1783" s="314" t="str">
        <f t="shared" si="87"/>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6"/>
        <v/>
      </c>
      <c r="T1784" s="155" t="str">
        <f ca="1">IF(B1784="","",IF(ISERROR(MATCH($J1784,SorP!$B$1:$B$6226,0)),"",INDIRECT("'SorP'!$A$"&amp;MATCH($S1784&amp;$J1784,SorP!C:C,0))))</f>
        <v/>
      </c>
      <c r="U1784" s="168"/>
      <c r="V1784" s="169" t="e">
        <f>IF(C1784="",NA(),MATCH($B1784&amp;$C1784,'Smelter Look-up'!$J:$J,0))</f>
        <v>#N/A</v>
      </c>
      <c r="X1784" s="170">
        <f t="shared" ca="1" si="85"/>
        <v>0</v>
      </c>
      <c r="AB1784" s="314" t="str">
        <f t="shared" si="87"/>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6"/>
        <v/>
      </c>
      <c r="T1785" s="155" t="str">
        <f ca="1">IF(B1785="","",IF(ISERROR(MATCH($J1785,SorP!$B$1:$B$6226,0)),"",INDIRECT("'SorP'!$A$"&amp;MATCH($S1785&amp;$J1785,SorP!C:C,0))))</f>
        <v/>
      </c>
      <c r="U1785" s="168"/>
      <c r="V1785" s="169" t="e">
        <f>IF(C1785="",NA(),MATCH($B1785&amp;$C1785,'Smelter Look-up'!$J:$J,0))</f>
        <v>#N/A</v>
      </c>
      <c r="X1785" s="170">
        <f t="shared" ca="1" si="85"/>
        <v>0</v>
      </c>
      <c r="AB1785" s="314" t="str">
        <f t="shared" si="87"/>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6"/>
        <v/>
      </c>
      <c r="T1786" s="155" t="str">
        <f ca="1">IF(B1786="","",IF(ISERROR(MATCH($J1786,SorP!$B$1:$B$6226,0)),"",INDIRECT("'SorP'!$A$"&amp;MATCH($S1786&amp;$J1786,SorP!C:C,0))))</f>
        <v/>
      </c>
      <c r="U1786" s="168"/>
      <c r="V1786" s="169" t="e">
        <f>IF(C1786="",NA(),MATCH($B1786&amp;$C1786,'Smelter Look-up'!$J:$J,0))</f>
        <v>#N/A</v>
      </c>
      <c r="X1786" s="170">
        <f t="shared" ca="1" si="85"/>
        <v>0</v>
      </c>
      <c r="AB1786" s="314" t="str">
        <f t="shared" si="87"/>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6"/>
        <v/>
      </c>
      <c r="T1787" s="155" t="str">
        <f ca="1">IF(B1787="","",IF(ISERROR(MATCH($J1787,SorP!$B$1:$B$6226,0)),"",INDIRECT("'SorP'!$A$"&amp;MATCH($S1787&amp;$J1787,SorP!C:C,0))))</f>
        <v/>
      </c>
      <c r="U1787" s="168"/>
      <c r="V1787" s="169" t="e">
        <f>IF(C1787="",NA(),MATCH($B1787&amp;$C1787,'Smelter Look-up'!$J:$J,0))</f>
        <v>#N/A</v>
      </c>
      <c r="X1787" s="170">
        <f t="shared" ca="1" si="85"/>
        <v>0</v>
      </c>
      <c r="AB1787" s="314" t="str">
        <f t="shared" si="87"/>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6"/>
        <v/>
      </c>
      <c r="T1788" s="155" t="str">
        <f ca="1">IF(B1788="","",IF(ISERROR(MATCH($J1788,SorP!$B$1:$B$6226,0)),"",INDIRECT("'SorP'!$A$"&amp;MATCH($S1788&amp;$J1788,SorP!C:C,0))))</f>
        <v/>
      </c>
      <c r="U1788" s="168"/>
      <c r="V1788" s="169" t="e">
        <f>IF(C1788="",NA(),MATCH($B1788&amp;$C1788,'Smelter Look-up'!$J:$J,0))</f>
        <v>#N/A</v>
      </c>
      <c r="X1788" s="170">
        <f t="shared" ca="1" si="85"/>
        <v>0</v>
      </c>
      <c r="AB1788" s="314" t="str">
        <f t="shared" si="87"/>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6"/>
        <v/>
      </c>
      <c r="T1789" s="155" t="str">
        <f ca="1">IF(B1789="","",IF(ISERROR(MATCH($J1789,SorP!$B$1:$B$6226,0)),"",INDIRECT("'SorP'!$A$"&amp;MATCH($S1789&amp;$J1789,SorP!C:C,0))))</f>
        <v/>
      </c>
      <c r="U1789" s="168"/>
      <c r="V1789" s="169" t="e">
        <f>IF(C1789="",NA(),MATCH($B1789&amp;$C1789,'Smelter Look-up'!$J:$J,0))</f>
        <v>#N/A</v>
      </c>
      <c r="X1789" s="170">
        <f t="shared" ca="1" si="85"/>
        <v>0</v>
      </c>
      <c r="AB1789" s="314" t="str">
        <f t="shared" si="87"/>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6"/>
        <v/>
      </c>
      <c r="T1790" s="155" t="str">
        <f ca="1">IF(B1790="","",IF(ISERROR(MATCH($J1790,SorP!$B$1:$B$6226,0)),"",INDIRECT("'SorP'!$A$"&amp;MATCH($S1790&amp;$J1790,SorP!C:C,0))))</f>
        <v/>
      </c>
      <c r="U1790" s="168"/>
      <c r="V1790" s="169" t="e">
        <f>IF(C1790="",NA(),MATCH($B1790&amp;$C1790,'Smelter Look-up'!$J:$J,0))</f>
        <v>#N/A</v>
      </c>
      <c r="X1790" s="170">
        <f t="shared" ca="1" si="85"/>
        <v>0</v>
      </c>
      <c r="AB1790" s="314" t="str">
        <f t="shared" si="87"/>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6"/>
        <v/>
      </c>
      <c r="T1791" s="155" t="str">
        <f ca="1">IF(B1791="","",IF(ISERROR(MATCH($J1791,SorP!$B$1:$B$6226,0)),"",INDIRECT("'SorP'!$A$"&amp;MATCH($S1791&amp;$J1791,SorP!C:C,0))))</f>
        <v/>
      </c>
      <c r="U1791" s="168"/>
      <c r="V1791" s="169" t="e">
        <f>IF(C1791="",NA(),MATCH($B1791&amp;$C1791,'Smelter Look-up'!$J:$J,0))</f>
        <v>#N/A</v>
      </c>
      <c r="X1791" s="170">
        <f t="shared" ref="X1791:X1854" ca="1" si="88">IF(AND(C1791="Smelter not listed",OR(LEN(D1791)=0,LEN(E1791)=0)),1,0)</f>
        <v>0</v>
      </c>
      <c r="AB1791" s="314" t="str">
        <f t="shared" si="87"/>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9">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8"/>
        <v>0</v>
      </c>
      <c r="AB1792" s="314" t="str">
        <f t="shared" si="87"/>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9"/>
        <v/>
      </c>
      <c r="T1793" s="155" t="str">
        <f ca="1">IF(B1793="","",IF(ISERROR(MATCH($J1793,SorP!$B$1:$B$6226,0)),"",INDIRECT("'SorP'!$A$"&amp;MATCH($S1793&amp;$J1793,SorP!C:C,0))))</f>
        <v/>
      </c>
      <c r="U1793" s="168"/>
      <c r="V1793" s="169" t="e">
        <f>IF(C1793="",NA(),MATCH($B1793&amp;$C1793,'Smelter Look-up'!$J:$J,0))</f>
        <v>#N/A</v>
      </c>
      <c r="X1793" s="170">
        <f t="shared" ca="1" si="88"/>
        <v>0</v>
      </c>
      <c r="AB1793" s="314" t="str">
        <f t="shared" si="87"/>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9"/>
        <v/>
      </c>
      <c r="T1794" s="155" t="str">
        <f ca="1">IF(B1794="","",IF(ISERROR(MATCH($J1794,SorP!$B$1:$B$6226,0)),"",INDIRECT("'SorP'!$A$"&amp;MATCH($S1794&amp;$J1794,SorP!C:C,0))))</f>
        <v/>
      </c>
      <c r="U1794" s="168"/>
      <c r="V1794" s="169" t="e">
        <f>IF(C1794="",NA(),MATCH($B1794&amp;$C1794,'Smelter Look-up'!$J:$J,0))</f>
        <v>#N/A</v>
      </c>
      <c r="X1794" s="170">
        <f t="shared" ca="1" si="88"/>
        <v>0</v>
      </c>
      <c r="AB1794" s="314" t="str">
        <f t="shared" si="87"/>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9"/>
        <v/>
      </c>
      <c r="T1795" s="155" t="str">
        <f ca="1">IF(B1795="","",IF(ISERROR(MATCH($J1795,SorP!$B$1:$B$6226,0)),"",INDIRECT("'SorP'!$A$"&amp;MATCH($S1795&amp;$J1795,SorP!C:C,0))))</f>
        <v/>
      </c>
      <c r="U1795" s="168"/>
      <c r="V1795" s="169" t="e">
        <f>IF(C1795="",NA(),MATCH($B1795&amp;$C1795,'Smelter Look-up'!$J:$J,0))</f>
        <v>#N/A</v>
      </c>
      <c r="X1795" s="170">
        <f t="shared" ca="1" si="88"/>
        <v>0</v>
      </c>
      <c r="AB1795" s="314" t="str">
        <f t="shared" si="87"/>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9"/>
        <v/>
      </c>
      <c r="T1796" s="155" t="str">
        <f ca="1">IF(B1796="","",IF(ISERROR(MATCH($J1796,SorP!$B$1:$B$6226,0)),"",INDIRECT("'SorP'!$A$"&amp;MATCH($S1796&amp;$J1796,SorP!C:C,0))))</f>
        <v/>
      </c>
      <c r="U1796" s="168"/>
      <c r="V1796" s="169" t="e">
        <f>IF(C1796="",NA(),MATCH($B1796&amp;$C1796,'Smelter Look-up'!$J:$J,0))</f>
        <v>#N/A</v>
      </c>
      <c r="X1796" s="170">
        <f t="shared" ca="1" si="88"/>
        <v>0</v>
      </c>
      <c r="AB1796" s="314" t="str">
        <f t="shared" si="87"/>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9"/>
        <v/>
      </c>
      <c r="T1797" s="155" t="str">
        <f ca="1">IF(B1797="","",IF(ISERROR(MATCH($J1797,SorP!$B$1:$B$6226,0)),"",INDIRECT("'SorP'!$A$"&amp;MATCH($S1797&amp;$J1797,SorP!C:C,0))))</f>
        <v/>
      </c>
      <c r="U1797" s="168"/>
      <c r="V1797" s="169" t="e">
        <f>IF(C1797="",NA(),MATCH($B1797&amp;$C1797,'Smelter Look-up'!$J:$J,0))</f>
        <v>#N/A</v>
      </c>
      <c r="X1797" s="170">
        <f t="shared" ca="1" si="88"/>
        <v>0</v>
      </c>
      <c r="AB1797" s="314" t="str">
        <f t="shared" si="87"/>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9"/>
        <v/>
      </c>
      <c r="T1798" s="155" t="str">
        <f ca="1">IF(B1798="","",IF(ISERROR(MATCH($J1798,SorP!$B$1:$B$6226,0)),"",INDIRECT("'SorP'!$A$"&amp;MATCH($S1798&amp;$J1798,SorP!C:C,0))))</f>
        <v/>
      </c>
      <c r="U1798" s="168"/>
      <c r="V1798" s="169" t="e">
        <f>IF(C1798="",NA(),MATCH($B1798&amp;$C1798,'Smelter Look-up'!$J:$J,0))</f>
        <v>#N/A</v>
      </c>
      <c r="X1798" s="170">
        <f t="shared" ca="1" si="88"/>
        <v>0</v>
      </c>
      <c r="AB1798" s="314" t="str">
        <f t="shared" ref="AB1798:AB1861" si="90">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9"/>
        <v/>
      </c>
      <c r="T1799" s="155" t="str">
        <f ca="1">IF(B1799="","",IF(ISERROR(MATCH($J1799,SorP!$B$1:$B$6226,0)),"",INDIRECT("'SorP'!$A$"&amp;MATCH($S1799&amp;$J1799,SorP!C:C,0))))</f>
        <v/>
      </c>
      <c r="U1799" s="168"/>
      <c r="V1799" s="169" t="e">
        <f>IF(C1799="",NA(),MATCH($B1799&amp;$C1799,'Smelter Look-up'!$J:$J,0))</f>
        <v>#N/A</v>
      </c>
      <c r="X1799" s="170">
        <f t="shared" ca="1" si="88"/>
        <v>0</v>
      </c>
      <c r="AB1799" s="314" t="str">
        <f t="shared" si="90"/>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9"/>
        <v/>
      </c>
      <c r="T1800" s="155" t="str">
        <f ca="1">IF(B1800="","",IF(ISERROR(MATCH($J1800,SorP!$B$1:$B$6226,0)),"",INDIRECT("'SorP'!$A$"&amp;MATCH($S1800&amp;$J1800,SorP!C:C,0))))</f>
        <v/>
      </c>
      <c r="U1800" s="168"/>
      <c r="V1800" s="169" t="e">
        <f>IF(C1800="",NA(),MATCH($B1800&amp;$C1800,'Smelter Look-up'!$J:$J,0))</f>
        <v>#N/A</v>
      </c>
      <c r="X1800" s="170">
        <f t="shared" ca="1" si="88"/>
        <v>0</v>
      </c>
      <c r="AB1800" s="314" t="str">
        <f t="shared" si="90"/>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9"/>
        <v/>
      </c>
      <c r="T1801" s="155" t="str">
        <f ca="1">IF(B1801="","",IF(ISERROR(MATCH($J1801,SorP!$B$1:$B$6226,0)),"",INDIRECT("'SorP'!$A$"&amp;MATCH($S1801&amp;$J1801,SorP!C:C,0))))</f>
        <v/>
      </c>
      <c r="U1801" s="168"/>
      <c r="V1801" s="169" t="e">
        <f>IF(C1801="",NA(),MATCH($B1801&amp;$C1801,'Smelter Look-up'!$J:$J,0))</f>
        <v>#N/A</v>
      </c>
      <c r="X1801" s="170">
        <f t="shared" ca="1" si="88"/>
        <v>0</v>
      </c>
      <c r="AB1801" s="314" t="str">
        <f t="shared" si="90"/>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9"/>
        <v/>
      </c>
      <c r="T1802" s="155" t="str">
        <f ca="1">IF(B1802="","",IF(ISERROR(MATCH($J1802,SorP!$B$1:$B$6226,0)),"",INDIRECT("'SorP'!$A$"&amp;MATCH($S1802&amp;$J1802,SorP!C:C,0))))</f>
        <v/>
      </c>
      <c r="U1802" s="168"/>
      <c r="V1802" s="169" t="e">
        <f>IF(C1802="",NA(),MATCH($B1802&amp;$C1802,'Smelter Look-up'!$J:$J,0))</f>
        <v>#N/A</v>
      </c>
      <c r="X1802" s="170">
        <f t="shared" ca="1" si="88"/>
        <v>0</v>
      </c>
      <c r="AB1802" s="314" t="str">
        <f t="shared" si="90"/>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9"/>
        <v/>
      </c>
      <c r="T1803" s="155" t="str">
        <f ca="1">IF(B1803="","",IF(ISERROR(MATCH($J1803,SorP!$B$1:$B$6226,0)),"",INDIRECT("'SorP'!$A$"&amp;MATCH($S1803&amp;$J1803,SorP!C:C,0))))</f>
        <v/>
      </c>
      <c r="U1803" s="168"/>
      <c r="V1803" s="169" t="e">
        <f>IF(C1803="",NA(),MATCH($B1803&amp;$C1803,'Smelter Look-up'!$J:$J,0))</f>
        <v>#N/A</v>
      </c>
      <c r="X1803" s="170">
        <f t="shared" ca="1" si="88"/>
        <v>0</v>
      </c>
      <c r="AB1803" s="314" t="str">
        <f t="shared" si="90"/>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9"/>
        <v/>
      </c>
      <c r="T1804" s="155" t="str">
        <f ca="1">IF(B1804="","",IF(ISERROR(MATCH($J1804,SorP!$B$1:$B$6226,0)),"",INDIRECT("'SorP'!$A$"&amp;MATCH($S1804&amp;$J1804,SorP!C:C,0))))</f>
        <v/>
      </c>
      <c r="U1804" s="168"/>
      <c r="V1804" s="169" t="e">
        <f>IF(C1804="",NA(),MATCH($B1804&amp;$C1804,'Smelter Look-up'!$J:$J,0))</f>
        <v>#N/A</v>
      </c>
      <c r="X1804" s="170">
        <f t="shared" ca="1" si="88"/>
        <v>0</v>
      </c>
      <c r="AB1804" s="314" t="str">
        <f t="shared" si="90"/>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9"/>
        <v/>
      </c>
      <c r="T1805" s="155" t="str">
        <f ca="1">IF(B1805="","",IF(ISERROR(MATCH($J1805,SorP!$B$1:$B$6226,0)),"",INDIRECT("'SorP'!$A$"&amp;MATCH($S1805&amp;$J1805,SorP!C:C,0))))</f>
        <v/>
      </c>
      <c r="U1805" s="168"/>
      <c r="V1805" s="169" t="e">
        <f>IF(C1805="",NA(),MATCH($B1805&amp;$C1805,'Smelter Look-up'!$J:$J,0))</f>
        <v>#N/A</v>
      </c>
      <c r="X1805" s="170">
        <f t="shared" ca="1" si="88"/>
        <v>0</v>
      </c>
      <c r="AB1805" s="314" t="str">
        <f t="shared" si="90"/>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9"/>
        <v/>
      </c>
      <c r="T1806" s="155" t="str">
        <f ca="1">IF(B1806="","",IF(ISERROR(MATCH($J1806,SorP!$B$1:$B$6226,0)),"",INDIRECT("'SorP'!$A$"&amp;MATCH($S1806&amp;$J1806,SorP!C:C,0))))</f>
        <v/>
      </c>
      <c r="U1806" s="168"/>
      <c r="V1806" s="169" t="e">
        <f>IF(C1806="",NA(),MATCH($B1806&amp;$C1806,'Smelter Look-up'!$J:$J,0))</f>
        <v>#N/A</v>
      </c>
      <c r="X1806" s="170">
        <f t="shared" ca="1" si="88"/>
        <v>0</v>
      </c>
      <c r="AB1806" s="314" t="str">
        <f t="shared" si="90"/>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9"/>
        <v/>
      </c>
      <c r="T1807" s="155" t="str">
        <f ca="1">IF(B1807="","",IF(ISERROR(MATCH($J1807,SorP!$B$1:$B$6226,0)),"",INDIRECT("'SorP'!$A$"&amp;MATCH($S1807&amp;$J1807,SorP!C:C,0))))</f>
        <v/>
      </c>
      <c r="U1807" s="168"/>
      <c r="V1807" s="169" t="e">
        <f>IF(C1807="",NA(),MATCH($B1807&amp;$C1807,'Smelter Look-up'!$J:$J,0))</f>
        <v>#N/A</v>
      </c>
      <c r="X1807" s="170">
        <f t="shared" ca="1" si="88"/>
        <v>0</v>
      </c>
      <c r="AB1807" s="314" t="str">
        <f t="shared" si="90"/>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9"/>
        <v/>
      </c>
      <c r="T1808" s="155" t="str">
        <f ca="1">IF(B1808="","",IF(ISERROR(MATCH($J1808,SorP!$B$1:$B$6226,0)),"",INDIRECT("'SorP'!$A$"&amp;MATCH($S1808&amp;$J1808,SorP!C:C,0))))</f>
        <v/>
      </c>
      <c r="U1808" s="168"/>
      <c r="V1808" s="169" t="e">
        <f>IF(C1808="",NA(),MATCH($B1808&amp;$C1808,'Smelter Look-up'!$J:$J,0))</f>
        <v>#N/A</v>
      </c>
      <c r="X1808" s="170">
        <f t="shared" ca="1" si="88"/>
        <v>0</v>
      </c>
      <c r="AB1808" s="314" t="str">
        <f t="shared" si="90"/>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9"/>
        <v/>
      </c>
      <c r="T1809" s="155" t="str">
        <f ca="1">IF(B1809="","",IF(ISERROR(MATCH($J1809,SorP!$B$1:$B$6226,0)),"",INDIRECT("'SorP'!$A$"&amp;MATCH($S1809&amp;$J1809,SorP!C:C,0))))</f>
        <v/>
      </c>
      <c r="U1809" s="168"/>
      <c r="V1809" s="169" t="e">
        <f>IF(C1809="",NA(),MATCH($B1809&amp;$C1809,'Smelter Look-up'!$J:$J,0))</f>
        <v>#N/A</v>
      </c>
      <c r="X1809" s="170">
        <f t="shared" ca="1" si="88"/>
        <v>0</v>
      </c>
      <c r="AB1809" s="314" t="str">
        <f t="shared" si="90"/>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9"/>
        <v/>
      </c>
      <c r="T1810" s="155" t="str">
        <f ca="1">IF(B1810="","",IF(ISERROR(MATCH($J1810,SorP!$B$1:$B$6226,0)),"",INDIRECT("'SorP'!$A$"&amp;MATCH($S1810&amp;$J1810,SorP!C:C,0))))</f>
        <v/>
      </c>
      <c r="U1810" s="168"/>
      <c r="V1810" s="169" t="e">
        <f>IF(C1810="",NA(),MATCH($B1810&amp;$C1810,'Smelter Look-up'!$J:$J,0))</f>
        <v>#N/A</v>
      </c>
      <c r="X1810" s="170">
        <f t="shared" ca="1" si="88"/>
        <v>0</v>
      </c>
      <c r="AB1810" s="314" t="str">
        <f t="shared" si="90"/>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9"/>
        <v/>
      </c>
      <c r="T1811" s="155" t="str">
        <f ca="1">IF(B1811="","",IF(ISERROR(MATCH($J1811,SorP!$B$1:$B$6226,0)),"",INDIRECT("'SorP'!$A$"&amp;MATCH($S1811&amp;$J1811,SorP!C:C,0))))</f>
        <v/>
      </c>
      <c r="U1811" s="168"/>
      <c r="V1811" s="169" t="e">
        <f>IF(C1811="",NA(),MATCH($B1811&amp;$C1811,'Smelter Look-up'!$J:$J,0))</f>
        <v>#N/A</v>
      </c>
      <c r="X1811" s="170">
        <f t="shared" ca="1" si="88"/>
        <v>0</v>
      </c>
      <c r="AB1811" s="314" t="str">
        <f t="shared" si="90"/>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9"/>
        <v/>
      </c>
      <c r="T1812" s="155" t="str">
        <f ca="1">IF(B1812="","",IF(ISERROR(MATCH($J1812,SorP!$B$1:$B$6226,0)),"",INDIRECT("'SorP'!$A$"&amp;MATCH($S1812&amp;$J1812,SorP!C:C,0))))</f>
        <v/>
      </c>
      <c r="U1812" s="168"/>
      <c r="V1812" s="169" t="e">
        <f>IF(C1812="",NA(),MATCH($B1812&amp;$C1812,'Smelter Look-up'!$J:$J,0))</f>
        <v>#N/A</v>
      </c>
      <c r="X1812" s="170">
        <f t="shared" ca="1" si="88"/>
        <v>0</v>
      </c>
      <c r="AB1812" s="314" t="str">
        <f t="shared" si="90"/>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9"/>
        <v/>
      </c>
      <c r="T1813" s="155" t="str">
        <f ca="1">IF(B1813="","",IF(ISERROR(MATCH($J1813,SorP!$B$1:$B$6226,0)),"",INDIRECT("'SorP'!$A$"&amp;MATCH($S1813&amp;$J1813,SorP!C:C,0))))</f>
        <v/>
      </c>
      <c r="U1813" s="168"/>
      <c r="V1813" s="169" t="e">
        <f>IF(C1813="",NA(),MATCH($B1813&amp;$C1813,'Smelter Look-up'!$J:$J,0))</f>
        <v>#N/A</v>
      </c>
      <c r="X1813" s="170">
        <f t="shared" ca="1" si="88"/>
        <v>0</v>
      </c>
      <c r="AB1813" s="314" t="str">
        <f t="shared" si="90"/>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9"/>
        <v/>
      </c>
      <c r="T1814" s="155" t="str">
        <f ca="1">IF(B1814="","",IF(ISERROR(MATCH($J1814,SorP!$B$1:$B$6226,0)),"",INDIRECT("'SorP'!$A$"&amp;MATCH($S1814&amp;$J1814,SorP!C:C,0))))</f>
        <v/>
      </c>
      <c r="U1814" s="168"/>
      <c r="V1814" s="169" t="e">
        <f>IF(C1814="",NA(),MATCH($B1814&amp;$C1814,'Smelter Look-up'!$J:$J,0))</f>
        <v>#N/A</v>
      </c>
      <c r="X1814" s="170">
        <f t="shared" ca="1" si="88"/>
        <v>0</v>
      </c>
      <c r="AB1814" s="314" t="str">
        <f t="shared" si="90"/>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9"/>
        <v/>
      </c>
      <c r="T1815" s="155" t="str">
        <f ca="1">IF(B1815="","",IF(ISERROR(MATCH($J1815,SorP!$B$1:$B$6226,0)),"",INDIRECT("'SorP'!$A$"&amp;MATCH($S1815&amp;$J1815,SorP!C:C,0))))</f>
        <v/>
      </c>
      <c r="U1815" s="168"/>
      <c r="V1815" s="169" t="e">
        <f>IF(C1815="",NA(),MATCH($B1815&amp;$C1815,'Smelter Look-up'!$J:$J,0))</f>
        <v>#N/A</v>
      </c>
      <c r="X1815" s="170">
        <f t="shared" ca="1" si="88"/>
        <v>0</v>
      </c>
      <c r="AB1815" s="314" t="str">
        <f t="shared" si="90"/>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9"/>
        <v/>
      </c>
      <c r="T1816" s="155" t="str">
        <f ca="1">IF(B1816="","",IF(ISERROR(MATCH($J1816,SorP!$B$1:$B$6226,0)),"",INDIRECT("'SorP'!$A$"&amp;MATCH($S1816&amp;$J1816,SorP!C:C,0))))</f>
        <v/>
      </c>
      <c r="U1816" s="168"/>
      <c r="V1816" s="169" t="e">
        <f>IF(C1816="",NA(),MATCH($B1816&amp;$C1816,'Smelter Look-up'!$J:$J,0))</f>
        <v>#N/A</v>
      </c>
      <c r="X1816" s="170">
        <f t="shared" ca="1" si="88"/>
        <v>0</v>
      </c>
      <c r="AB1816" s="314" t="str">
        <f t="shared" si="90"/>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9"/>
        <v/>
      </c>
      <c r="T1817" s="155" t="str">
        <f ca="1">IF(B1817="","",IF(ISERROR(MATCH($J1817,SorP!$B$1:$B$6226,0)),"",INDIRECT("'SorP'!$A$"&amp;MATCH($S1817&amp;$J1817,SorP!C:C,0))))</f>
        <v/>
      </c>
      <c r="U1817" s="168"/>
      <c r="V1817" s="169" t="e">
        <f>IF(C1817="",NA(),MATCH($B1817&amp;$C1817,'Smelter Look-up'!$J:$J,0))</f>
        <v>#N/A</v>
      </c>
      <c r="X1817" s="170">
        <f t="shared" ca="1" si="88"/>
        <v>0</v>
      </c>
      <c r="AB1817" s="314" t="str">
        <f t="shared" si="90"/>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9"/>
        <v/>
      </c>
      <c r="T1818" s="155" t="str">
        <f ca="1">IF(B1818="","",IF(ISERROR(MATCH($J1818,SorP!$B$1:$B$6226,0)),"",INDIRECT("'SorP'!$A$"&amp;MATCH($S1818&amp;$J1818,SorP!C:C,0))))</f>
        <v/>
      </c>
      <c r="U1818" s="168"/>
      <c r="V1818" s="169" t="e">
        <f>IF(C1818="",NA(),MATCH($B1818&amp;$C1818,'Smelter Look-up'!$J:$J,0))</f>
        <v>#N/A</v>
      </c>
      <c r="X1818" s="170">
        <f t="shared" ca="1" si="88"/>
        <v>0</v>
      </c>
      <c r="AB1818" s="314" t="str">
        <f t="shared" si="90"/>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9"/>
        <v/>
      </c>
      <c r="T1819" s="155" t="str">
        <f ca="1">IF(B1819="","",IF(ISERROR(MATCH($J1819,SorP!$B$1:$B$6226,0)),"",INDIRECT("'SorP'!$A$"&amp;MATCH($S1819&amp;$J1819,SorP!C:C,0))))</f>
        <v/>
      </c>
      <c r="U1819" s="168"/>
      <c r="V1819" s="169" t="e">
        <f>IF(C1819="",NA(),MATCH($B1819&amp;$C1819,'Smelter Look-up'!$J:$J,0))</f>
        <v>#N/A</v>
      </c>
      <c r="X1819" s="170">
        <f t="shared" ca="1" si="88"/>
        <v>0</v>
      </c>
      <c r="AB1819" s="314" t="str">
        <f t="shared" si="90"/>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9"/>
        <v/>
      </c>
      <c r="T1820" s="155" t="str">
        <f ca="1">IF(B1820="","",IF(ISERROR(MATCH($J1820,SorP!$B$1:$B$6226,0)),"",INDIRECT("'SorP'!$A$"&amp;MATCH($S1820&amp;$J1820,SorP!C:C,0))))</f>
        <v/>
      </c>
      <c r="U1820" s="168"/>
      <c r="V1820" s="169" t="e">
        <f>IF(C1820="",NA(),MATCH($B1820&amp;$C1820,'Smelter Look-up'!$J:$J,0))</f>
        <v>#N/A</v>
      </c>
      <c r="X1820" s="170">
        <f t="shared" ca="1" si="88"/>
        <v>0</v>
      </c>
      <c r="AB1820" s="314" t="str">
        <f t="shared" si="90"/>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9"/>
        <v/>
      </c>
      <c r="T1821" s="155" t="str">
        <f ca="1">IF(B1821="","",IF(ISERROR(MATCH($J1821,SorP!$B$1:$B$6226,0)),"",INDIRECT("'SorP'!$A$"&amp;MATCH($S1821&amp;$J1821,SorP!C:C,0))))</f>
        <v/>
      </c>
      <c r="U1821" s="168"/>
      <c r="V1821" s="169" t="e">
        <f>IF(C1821="",NA(),MATCH($B1821&amp;$C1821,'Smelter Look-up'!$J:$J,0))</f>
        <v>#N/A</v>
      </c>
      <c r="X1821" s="170">
        <f t="shared" ca="1" si="88"/>
        <v>0</v>
      </c>
      <c r="AB1821" s="314" t="str">
        <f t="shared" si="90"/>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9"/>
        <v/>
      </c>
      <c r="T1822" s="155" t="str">
        <f ca="1">IF(B1822="","",IF(ISERROR(MATCH($J1822,SorP!$B$1:$B$6226,0)),"",INDIRECT("'SorP'!$A$"&amp;MATCH($S1822&amp;$J1822,SorP!C:C,0))))</f>
        <v/>
      </c>
      <c r="U1822" s="168"/>
      <c r="V1822" s="169" t="e">
        <f>IF(C1822="",NA(),MATCH($B1822&amp;$C1822,'Smelter Look-up'!$J:$J,0))</f>
        <v>#N/A</v>
      </c>
      <c r="X1822" s="170">
        <f t="shared" ca="1" si="88"/>
        <v>0</v>
      </c>
      <c r="AB1822" s="314" t="str">
        <f t="shared" si="90"/>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9"/>
        <v/>
      </c>
      <c r="T1823" s="155" t="str">
        <f ca="1">IF(B1823="","",IF(ISERROR(MATCH($J1823,SorP!$B$1:$B$6226,0)),"",INDIRECT("'SorP'!$A$"&amp;MATCH($S1823&amp;$J1823,SorP!C:C,0))))</f>
        <v/>
      </c>
      <c r="U1823" s="168"/>
      <c r="V1823" s="169" t="e">
        <f>IF(C1823="",NA(),MATCH($B1823&amp;$C1823,'Smelter Look-up'!$J:$J,0))</f>
        <v>#N/A</v>
      </c>
      <c r="X1823" s="170">
        <f t="shared" ca="1" si="88"/>
        <v>0</v>
      </c>
      <c r="AB1823" s="314" t="str">
        <f t="shared" si="90"/>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9"/>
        <v/>
      </c>
      <c r="T1824" s="155" t="str">
        <f ca="1">IF(B1824="","",IF(ISERROR(MATCH($J1824,SorP!$B$1:$B$6226,0)),"",INDIRECT("'SorP'!$A$"&amp;MATCH($S1824&amp;$J1824,SorP!C:C,0))))</f>
        <v/>
      </c>
      <c r="U1824" s="168"/>
      <c r="V1824" s="169" t="e">
        <f>IF(C1824="",NA(),MATCH($B1824&amp;$C1824,'Smelter Look-up'!$J:$J,0))</f>
        <v>#N/A</v>
      </c>
      <c r="X1824" s="170">
        <f t="shared" ca="1" si="88"/>
        <v>0</v>
      </c>
      <c r="AB1824" s="314" t="str">
        <f t="shared" si="90"/>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9"/>
        <v/>
      </c>
      <c r="T1825" s="155" t="str">
        <f ca="1">IF(B1825="","",IF(ISERROR(MATCH($J1825,SorP!$B$1:$B$6226,0)),"",INDIRECT("'SorP'!$A$"&amp;MATCH($S1825&amp;$J1825,SorP!C:C,0))))</f>
        <v/>
      </c>
      <c r="U1825" s="168"/>
      <c r="V1825" s="169" t="e">
        <f>IF(C1825="",NA(),MATCH($B1825&amp;$C1825,'Smelter Look-up'!$J:$J,0))</f>
        <v>#N/A</v>
      </c>
      <c r="X1825" s="170">
        <f t="shared" ca="1" si="88"/>
        <v>0</v>
      </c>
      <c r="AB1825" s="314" t="str">
        <f t="shared" si="90"/>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9"/>
        <v/>
      </c>
      <c r="T1826" s="155" t="str">
        <f ca="1">IF(B1826="","",IF(ISERROR(MATCH($J1826,SorP!$B$1:$B$6226,0)),"",INDIRECT("'SorP'!$A$"&amp;MATCH($S1826&amp;$J1826,SorP!C:C,0))))</f>
        <v/>
      </c>
      <c r="U1826" s="168"/>
      <c r="V1826" s="169" t="e">
        <f>IF(C1826="",NA(),MATCH($B1826&amp;$C1826,'Smelter Look-up'!$J:$J,0))</f>
        <v>#N/A</v>
      </c>
      <c r="X1826" s="170">
        <f t="shared" ca="1" si="88"/>
        <v>0</v>
      </c>
      <c r="AB1826" s="314" t="str">
        <f t="shared" si="90"/>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9"/>
        <v/>
      </c>
      <c r="T1827" s="155" t="str">
        <f ca="1">IF(B1827="","",IF(ISERROR(MATCH($J1827,SorP!$B$1:$B$6226,0)),"",INDIRECT("'SorP'!$A$"&amp;MATCH($S1827&amp;$J1827,SorP!C:C,0))))</f>
        <v/>
      </c>
      <c r="U1827" s="168"/>
      <c r="V1827" s="169" t="e">
        <f>IF(C1827="",NA(),MATCH($B1827&amp;$C1827,'Smelter Look-up'!$J:$J,0))</f>
        <v>#N/A</v>
      </c>
      <c r="X1827" s="170">
        <f t="shared" ca="1" si="88"/>
        <v>0</v>
      </c>
      <c r="AB1827" s="314" t="str">
        <f t="shared" si="90"/>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9"/>
        <v/>
      </c>
      <c r="T1828" s="155" t="str">
        <f ca="1">IF(B1828="","",IF(ISERROR(MATCH($J1828,SorP!$B$1:$B$6226,0)),"",INDIRECT("'SorP'!$A$"&amp;MATCH($S1828&amp;$J1828,SorP!C:C,0))))</f>
        <v/>
      </c>
      <c r="U1828" s="168"/>
      <c r="V1828" s="169" t="e">
        <f>IF(C1828="",NA(),MATCH($B1828&amp;$C1828,'Smelter Look-up'!$J:$J,0))</f>
        <v>#N/A</v>
      </c>
      <c r="X1828" s="170">
        <f t="shared" ca="1" si="88"/>
        <v>0</v>
      </c>
      <c r="AB1828" s="314" t="str">
        <f t="shared" si="90"/>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9"/>
        <v/>
      </c>
      <c r="T1829" s="155" t="str">
        <f ca="1">IF(B1829="","",IF(ISERROR(MATCH($J1829,SorP!$B$1:$B$6226,0)),"",INDIRECT("'SorP'!$A$"&amp;MATCH($S1829&amp;$J1829,SorP!C:C,0))))</f>
        <v/>
      </c>
      <c r="U1829" s="168"/>
      <c r="V1829" s="169" t="e">
        <f>IF(C1829="",NA(),MATCH($B1829&amp;$C1829,'Smelter Look-up'!$J:$J,0))</f>
        <v>#N/A</v>
      </c>
      <c r="X1829" s="170">
        <f t="shared" ca="1" si="88"/>
        <v>0</v>
      </c>
      <c r="AB1829" s="314" t="str">
        <f t="shared" si="90"/>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9"/>
        <v/>
      </c>
      <c r="T1830" s="155" t="str">
        <f ca="1">IF(B1830="","",IF(ISERROR(MATCH($J1830,SorP!$B$1:$B$6226,0)),"",INDIRECT("'SorP'!$A$"&amp;MATCH($S1830&amp;$J1830,SorP!C:C,0))))</f>
        <v/>
      </c>
      <c r="U1830" s="168"/>
      <c r="V1830" s="169" t="e">
        <f>IF(C1830="",NA(),MATCH($B1830&amp;$C1830,'Smelter Look-up'!$J:$J,0))</f>
        <v>#N/A</v>
      </c>
      <c r="X1830" s="170">
        <f t="shared" ca="1" si="88"/>
        <v>0</v>
      </c>
      <c r="AB1830" s="314" t="str">
        <f t="shared" si="90"/>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9"/>
        <v/>
      </c>
      <c r="T1831" s="155" t="str">
        <f ca="1">IF(B1831="","",IF(ISERROR(MATCH($J1831,SorP!$B$1:$B$6226,0)),"",INDIRECT("'SorP'!$A$"&amp;MATCH($S1831&amp;$J1831,SorP!C:C,0))))</f>
        <v/>
      </c>
      <c r="U1831" s="168"/>
      <c r="V1831" s="169" t="e">
        <f>IF(C1831="",NA(),MATCH($B1831&amp;$C1831,'Smelter Look-up'!$J:$J,0))</f>
        <v>#N/A</v>
      </c>
      <c r="X1831" s="170">
        <f t="shared" ca="1" si="88"/>
        <v>0</v>
      </c>
      <c r="AB1831" s="314" t="str">
        <f t="shared" si="90"/>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9"/>
        <v/>
      </c>
      <c r="T1832" s="155" t="str">
        <f ca="1">IF(B1832="","",IF(ISERROR(MATCH($J1832,SorP!$B$1:$B$6226,0)),"",INDIRECT("'SorP'!$A$"&amp;MATCH($S1832&amp;$J1832,SorP!C:C,0))))</f>
        <v/>
      </c>
      <c r="U1832" s="168"/>
      <c r="V1832" s="169" t="e">
        <f>IF(C1832="",NA(),MATCH($B1832&amp;$C1832,'Smelter Look-up'!$J:$J,0))</f>
        <v>#N/A</v>
      </c>
      <c r="X1832" s="170">
        <f t="shared" ca="1" si="88"/>
        <v>0</v>
      </c>
      <c r="AB1832" s="314" t="str">
        <f t="shared" si="90"/>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9"/>
        <v/>
      </c>
      <c r="T1833" s="155" t="str">
        <f ca="1">IF(B1833="","",IF(ISERROR(MATCH($J1833,SorP!$B$1:$B$6226,0)),"",INDIRECT("'SorP'!$A$"&amp;MATCH($S1833&amp;$J1833,SorP!C:C,0))))</f>
        <v/>
      </c>
      <c r="U1833" s="168"/>
      <c r="V1833" s="169" t="e">
        <f>IF(C1833="",NA(),MATCH($B1833&amp;$C1833,'Smelter Look-up'!$J:$J,0))</f>
        <v>#N/A</v>
      </c>
      <c r="X1833" s="170">
        <f t="shared" ca="1" si="88"/>
        <v>0</v>
      </c>
      <c r="AB1833" s="314" t="str">
        <f t="shared" si="90"/>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9"/>
        <v/>
      </c>
      <c r="T1834" s="155" t="str">
        <f ca="1">IF(B1834="","",IF(ISERROR(MATCH($J1834,SorP!$B$1:$B$6226,0)),"",INDIRECT("'SorP'!$A$"&amp;MATCH($S1834&amp;$J1834,SorP!C:C,0))))</f>
        <v/>
      </c>
      <c r="U1834" s="168"/>
      <c r="V1834" s="169" t="e">
        <f>IF(C1834="",NA(),MATCH($B1834&amp;$C1834,'Smelter Look-up'!$J:$J,0))</f>
        <v>#N/A</v>
      </c>
      <c r="X1834" s="170">
        <f t="shared" ca="1" si="88"/>
        <v>0</v>
      </c>
      <c r="AB1834" s="314" t="str">
        <f t="shared" si="90"/>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9"/>
        <v/>
      </c>
      <c r="T1835" s="155" t="str">
        <f ca="1">IF(B1835="","",IF(ISERROR(MATCH($J1835,SorP!$B$1:$B$6226,0)),"",INDIRECT("'SorP'!$A$"&amp;MATCH($S1835&amp;$J1835,SorP!C:C,0))))</f>
        <v/>
      </c>
      <c r="U1835" s="168"/>
      <c r="V1835" s="169" t="e">
        <f>IF(C1835="",NA(),MATCH($B1835&amp;$C1835,'Smelter Look-up'!$J:$J,0))</f>
        <v>#N/A</v>
      </c>
      <c r="X1835" s="170">
        <f t="shared" ca="1" si="88"/>
        <v>0</v>
      </c>
      <c r="AB1835" s="314" t="str">
        <f t="shared" si="90"/>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9"/>
        <v/>
      </c>
      <c r="T1836" s="155" t="str">
        <f ca="1">IF(B1836="","",IF(ISERROR(MATCH($J1836,SorP!$B$1:$B$6226,0)),"",INDIRECT("'SorP'!$A$"&amp;MATCH($S1836&amp;$J1836,SorP!C:C,0))))</f>
        <v/>
      </c>
      <c r="U1836" s="168"/>
      <c r="V1836" s="169" t="e">
        <f>IF(C1836="",NA(),MATCH($B1836&amp;$C1836,'Smelter Look-up'!$J:$J,0))</f>
        <v>#N/A</v>
      </c>
      <c r="X1836" s="170">
        <f t="shared" ca="1" si="88"/>
        <v>0</v>
      </c>
      <c r="AB1836" s="314" t="str">
        <f t="shared" si="90"/>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9"/>
        <v/>
      </c>
      <c r="T1837" s="155" t="str">
        <f ca="1">IF(B1837="","",IF(ISERROR(MATCH($J1837,SorP!$B$1:$B$6226,0)),"",INDIRECT("'SorP'!$A$"&amp;MATCH($S1837&amp;$J1837,SorP!C:C,0))))</f>
        <v/>
      </c>
      <c r="U1837" s="168"/>
      <c r="V1837" s="169" t="e">
        <f>IF(C1837="",NA(),MATCH($B1837&amp;$C1837,'Smelter Look-up'!$J:$J,0))</f>
        <v>#N/A</v>
      </c>
      <c r="X1837" s="170">
        <f t="shared" ca="1" si="88"/>
        <v>0</v>
      </c>
      <c r="AB1837" s="314" t="str">
        <f t="shared" si="90"/>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9"/>
        <v/>
      </c>
      <c r="T1838" s="155" t="str">
        <f ca="1">IF(B1838="","",IF(ISERROR(MATCH($J1838,SorP!$B$1:$B$6226,0)),"",INDIRECT("'SorP'!$A$"&amp;MATCH($S1838&amp;$J1838,SorP!C:C,0))))</f>
        <v/>
      </c>
      <c r="U1838" s="168"/>
      <c r="V1838" s="169" t="e">
        <f>IF(C1838="",NA(),MATCH($B1838&amp;$C1838,'Smelter Look-up'!$J:$J,0))</f>
        <v>#N/A</v>
      </c>
      <c r="X1838" s="170">
        <f t="shared" ca="1" si="88"/>
        <v>0</v>
      </c>
      <c r="AB1838" s="314" t="str">
        <f t="shared" si="90"/>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9"/>
        <v/>
      </c>
      <c r="T1839" s="155" t="str">
        <f ca="1">IF(B1839="","",IF(ISERROR(MATCH($J1839,SorP!$B$1:$B$6226,0)),"",INDIRECT("'SorP'!$A$"&amp;MATCH($S1839&amp;$J1839,SorP!C:C,0))))</f>
        <v/>
      </c>
      <c r="U1839" s="168"/>
      <c r="V1839" s="169" t="e">
        <f>IF(C1839="",NA(),MATCH($B1839&amp;$C1839,'Smelter Look-up'!$J:$J,0))</f>
        <v>#N/A</v>
      </c>
      <c r="X1839" s="170">
        <f t="shared" ca="1" si="88"/>
        <v>0</v>
      </c>
      <c r="AB1839" s="314" t="str">
        <f t="shared" si="90"/>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9"/>
        <v/>
      </c>
      <c r="T1840" s="155" t="str">
        <f ca="1">IF(B1840="","",IF(ISERROR(MATCH($J1840,SorP!$B$1:$B$6226,0)),"",INDIRECT("'SorP'!$A$"&amp;MATCH($S1840&amp;$J1840,SorP!C:C,0))))</f>
        <v/>
      </c>
      <c r="U1840" s="168"/>
      <c r="V1840" s="169" t="e">
        <f>IF(C1840="",NA(),MATCH($B1840&amp;$C1840,'Smelter Look-up'!$J:$J,0))</f>
        <v>#N/A</v>
      </c>
      <c r="X1840" s="170">
        <f t="shared" ca="1" si="88"/>
        <v>0</v>
      </c>
      <c r="AB1840" s="314" t="str">
        <f t="shared" si="90"/>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9"/>
        <v/>
      </c>
      <c r="T1841" s="155" t="str">
        <f ca="1">IF(B1841="","",IF(ISERROR(MATCH($J1841,SorP!$B$1:$B$6226,0)),"",INDIRECT("'SorP'!$A$"&amp;MATCH($S1841&amp;$J1841,SorP!C:C,0))))</f>
        <v/>
      </c>
      <c r="U1841" s="168"/>
      <c r="V1841" s="169" t="e">
        <f>IF(C1841="",NA(),MATCH($B1841&amp;$C1841,'Smelter Look-up'!$J:$J,0))</f>
        <v>#N/A</v>
      </c>
      <c r="X1841" s="170">
        <f t="shared" ca="1" si="88"/>
        <v>0</v>
      </c>
      <c r="AB1841" s="314" t="str">
        <f t="shared" si="90"/>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9"/>
        <v/>
      </c>
      <c r="T1842" s="155" t="str">
        <f ca="1">IF(B1842="","",IF(ISERROR(MATCH($J1842,SorP!$B$1:$B$6226,0)),"",INDIRECT("'SorP'!$A$"&amp;MATCH($S1842&amp;$J1842,SorP!C:C,0))))</f>
        <v/>
      </c>
      <c r="U1842" s="168"/>
      <c r="V1842" s="169" t="e">
        <f>IF(C1842="",NA(),MATCH($B1842&amp;$C1842,'Smelter Look-up'!$J:$J,0))</f>
        <v>#N/A</v>
      </c>
      <c r="X1842" s="170">
        <f t="shared" ca="1" si="88"/>
        <v>0</v>
      </c>
      <c r="AB1842" s="314" t="str">
        <f t="shared" si="90"/>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9"/>
        <v/>
      </c>
      <c r="T1843" s="155" t="str">
        <f ca="1">IF(B1843="","",IF(ISERROR(MATCH($J1843,SorP!$B$1:$B$6226,0)),"",INDIRECT("'SorP'!$A$"&amp;MATCH($S1843&amp;$J1843,SorP!C:C,0))))</f>
        <v/>
      </c>
      <c r="U1843" s="168"/>
      <c r="V1843" s="169" t="e">
        <f>IF(C1843="",NA(),MATCH($B1843&amp;$C1843,'Smelter Look-up'!$J:$J,0))</f>
        <v>#N/A</v>
      </c>
      <c r="X1843" s="170">
        <f t="shared" ca="1" si="88"/>
        <v>0</v>
      </c>
      <c r="AB1843" s="314" t="str">
        <f t="shared" si="90"/>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9"/>
        <v/>
      </c>
      <c r="T1844" s="155" t="str">
        <f ca="1">IF(B1844="","",IF(ISERROR(MATCH($J1844,SorP!$B$1:$B$6226,0)),"",INDIRECT("'SorP'!$A$"&amp;MATCH($S1844&amp;$J1844,SorP!C:C,0))))</f>
        <v/>
      </c>
      <c r="U1844" s="168"/>
      <c r="V1844" s="169" t="e">
        <f>IF(C1844="",NA(),MATCH($B1844&amp;$C1844,'Smelter Look-up'!$J:$J,0))</f>
        <v>#N/A</v>
      </c>
      <c r="X1844" s="170">
        <f t="shared" ca="1" si="88"/>
        <v>0</v>
      </c>
      <c r="AB1844" s="314" t="str">
        <f t="shared" si="90"/>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9"/>
        <v/>
      </c>
      <c r="T1845" s="155" t="str">
        <f ca="1">IF(B1845="","",IF(ISERROR(MATCH($J1845,SorP!$B$1:$B$6226,0)),"",INDIRECT("'SorP'!$A$"&amp;MATCH($S1845&amp;$J1845,SorP!C:C,0))))</f>
        <v/>
      </c>
      <c r="U1845" s="168"/>
      <c r="V1845" s="169" t="e">
        <f>IF(C1845="",NA(),MATCH($B1845&amp;$C1845,'Smelter Look-up'!$J:$J,0))</f>
        <v>#N/A</v>
      </c>
      <c r="X1845" s="170">
        <f t="shared" ca="1" si="88"/>
        <v>0</v>
      </c>
      <c r="AB1845" s="314" t="str">
        <f t="shared" si="90"/>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9"/>
        <v/>
      </c>
      <c r="T1846" s="155" t="str">
        <f ca="1">IF(B1846="","",IF(ISERROR(MATCH($J1846,SorP!$B$1:$B$6226,0)),"",INDIRECT("'SorP'!$A$"&amp;MATCH($S1846&amp;$J1846,SorP!C:C,0))))</f>
        <v/>
      </c>
      <c r="U1846" s="168"/>
      <c r="V1846" s="169" t="e">
        <f>IF(C1846="",NA(),MATCH($B1846&amp;$C1846,'Smelter Look-up'!$J:$J,0))</f>
        <v>#N/A</v>
      </c>
      <c r="X1846" s="170">
        <f t="shared" ca="1" si="88"/>
        <v>0</v>
      </c>
      <c r="AB1846" s="314" t="str">
        <f t="shared" si="90"/>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9"/>
        <v/>
      </c>
      <c r="T1847" s="155" t="str">
        <f ca="1">IF(B1847="","",IF(ISERROR(MATCH($J1847,SorP!$B$1:$B$6226,0)),"",INDIRECT("'SorP'!$A$"&amp;MATCH($S1847&amp;$J1847,SorP!C:C,0))))</f>
        <v/>
      </c>
      <c r="U1847" s="168"/>
      <c r="V1847" s="169" t="e">
        <f>IF(C1847="",NA(),MATCH($B1847&amp;$C1847,'Smelter Look-up'!$J:$J,0))</f>
        <v>#N/A</v>
      </c>
      <c r="X1847" s="170">
        <f t="shared" ca="1" si="88"/>
        <v>0</v>
      </c>
      <c r="AB1847" s="314" t="str">
        <f t="shared" si="90"/>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9"/>
        <v/>
      </c>
      <c r="T1848" s="155" t="str">
        <f ca="1">IF(B1848="","",IF(ISERROR(MATCH($J1848,SorP!$B$1:$B$6226,0)),"",INDIRECT("'SorP'!$A$"&amp;MATCH($S1848&amp;$J1848,SorP!C:C,0))))</f>
        <v/>
      </c>
      <c r="U1848" s="168"/>
      <c r="V1848" s="169" t="e">
        <f>IF(C1848="",NA(),MATCH($B1848&amp;$C1848,'Smelter Look-up'!$J:$J,0))</f>
        <v>#N/A</v>
      </c>
      <c r="X1848" s="170">
        <f t="shared" ca="1" si="88"/>
        <v>0</v>
      </c>
      <c r="AB1848" s="314" t="str">
        <f t="shared" si="90"/>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9"/>
        <v/>
      </c>
      <c r="T1849" s="155" t="str">
        <f ca="1">IF(B1849="","",IF(ISERROR(MATCH($J1849,SorP!$B$1:$B$6226,0)),"",INDIRECT("'SorP'!$A$"&amp;MATCH($S1849&amp;$J1849,SorP!C:C,0))))</f>
        <v/>
      </c>
      <c r="U1849" s="168"/>
      <c r="V1849" s="169" t="e">
        <f>IF(C1849="",NA(),MATCH($B1849&amp;$C1849,'Smelter Look-up'!$J:$J,0))</f>
        <v>#N/A</v>
      </c>
      <c r="X1849" s="170">
        <f t="shared" ca="1" si="88"/>
        <v>0</v>
      </c>
      <c r="AB1849" s="314" t="str">
        <f t="shared" si="90"/>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9"/>
        <v/>
      </c>
      <c r="T1850" s="155" t="str">
        <f ca="1">IF(B1850="","",IF(ISERROR(MATCH($J1850,SorP!$B$1:$B$6226,0)),"",INDIRECT("'SorP'!$A$"&amp;MATCH($S1850&amp;$J1850,SorP!C:C,0))))</f>
        <v/>
      </c>
      <c r="U1850" s="168"/>
      <c r="V1850" s="169" t="e">
        <f>IF(C1850="",NA(),MATCH($B1850&amp;$C1850,'Smelter Look-up'!$J:$J,0))</f>
        <v>#N/A</v>
      </c>
      <c r="X1850" s="170">
        <f t="shared" ca="1" si="88"/>
        <v>0</v>
      </c>
      <c r="AB1850" s="314" t="str">
        <f t="shared" si="90"/>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9"/>
        <v/>
      </c>
      <c r="T1851" s="155" t="str">
        <f ca="1">IF(B1851="","",IF(ISERROR(MATCH($J1851,SorP!$B$1:$B$6226,0)),"",INDIRECT("'SorP'!$A$"&amp;MATCH($S1851&amp;$J1851,SorP!C:C,0))))</f>
        <v/>
      </c>
      <c r="U1851" s="168"/>
      <c r="V1851" s="169" t="e">
        <f>IF(C1851="",NA(),MATCH($B1851&amp;$C1851,'Smelter Look-up'!$J:$J,0))</f>
        <v>#N/A</v>
      </c>
      <c r="X1851" s="170">
        <f t="shared" ca="1" si="88"/>
        <v>0</v>
      </c>
      <c r="AB1851" s="314" t="str">
        <f t="shared" si="90"/>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9"/>
        <v/>
      </c>
      <c r="T1852" s="155" t="str">
        <f ca="1">IF(B1852="","",IF(ISERROR(MATCH($J1852,SorP!$B$1:$B$6226,0)),"",INDIRECT("'SorP'!$A$"&amp;MATCH($S1852&amp;$J1852,SorP!C:C,0))))</f>
        <v/>
      </c>
      <c r="U1852" s="168"/>
      <c r="V1852" s="169" t="e">
        <f>IF(C1852="",NA(),MATCH($B1852&amp;$C1852,'Smelter Look-up'!$J:$J,0))</f>
        <v>#N/A</v>
      </c>
      <c r="X1852" s="170">
        <f t="shared" ca="1" si="88"/>
        <v>0</v>
      </c>
      <c r="AB1852" s="314" t="str">
        <f t="shared" si="90"/>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9"/>
        <v/>
      </c>
      <c r="T1853" s="155" t="str">
        <f ca="1">IF(B1853="","",IF(ISERROR(MATCH($J1853,SorP!$B$1:$B$6226,0)),"",INDIRECT("'SorP'!$A$"&amp;MATCH($S1853&amp;$J1853,SorP!C:C,0))))</f>
        <v/>
      </c>
      <c r="U1853" s="168"/>
      <c r="V1853" s="169" t="e">
        <f>IF(C1853="",NA(),MATCH($B1853&amp;$C1853,'Smelter Look-up'!$J:$J,0))</f>
        <v>#N/A</v>
      </c>
      <c r="X1853" s="170">
        <f t="shared" ca="1" si="88"/>
        <v>0</v>
      </c>
      <c r="AB1853" s="314" t="str">
        <f t="shared" si="90"/>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9"/>
        <v/>
      </c>
      <c r="T1854" s="155" t="str">
        <f ca="1">IF(B1854="","",IF(ISERROR(MATCH($J1854,SorP!$B$1:$B$6226,0)),"",INDIRECT("'SorP'!$A$"&amp;MATCH($S1854&amp;$J1854,SorP!C:C,0))))</f>
        <v/>
      </c>
      <c r="U1854" s="168"/>
      <c r="V1854" s="169" t="e">
        <f>IF(C1854="",NA(),MATCH($B1854&amp;$C1854,'Smelter Look-up'!$J:$J,0))</f>
        <v>#N/A</v>
      </c>
      <c r="X1854" s="170">
        <f t="shared" ca="1" si="88"/>
        <v>0</v>
      </c>
      <c r="AB1854" s="314" t="str">
        <f t="shared" si="90"/>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9"/>
        <v/>
      </c>
      <c r="T1855" s="155" t="str">
        <f ca="1">IF(B1855="","",IF(ISERROR(MATCH($J1855,SorP!$B$1:$B$6226,0)),"",INDIRECT("'SorP'!$A$"&amp;MATCH($S1855&amp;$J1855,SorP!C:C,0))))</f>
        <v/>
      </c>
      <c r="U1855" s="168"/>
      <c r="V1855" s="169" t="e">
        <f>IF(C1855="",NA(),MATCH($B1855&amp;$C1855,'Smelter Look-up'!$J:$J,0))</f>
        <v>#N/A</v>
      </c>
      <c r="X1855" s="170">
        <f t="shared" ref="X1855:X1918" ca="1" si="91">IF(AND(C1855="Smelter not listed",OR(LEN(D1855)=0,LEN(E1855)=0)),1,0)</f>
        <v>0</v>
      </c>
      <c r="AB1855" s="314" t="str">
        <f t="shared" si="90"/>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2">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1"/>
        <v>0</v>
      </c>
      <c r="AB1856" s="314" t="str">
        <f t="shared" si="90"/>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2"/>
        <v/>
      </c>
      <c r="T1857" s="155" t="str">
        <f ca="1">IF(B1857="","",IF(ISERROR(MATCH($J1857,SorP!$B$1:$B$6226,0)),"",INDIRECT("'SorP'!$A$"&amp;MATCH($S1857&amp;$J1857,SorP!C:C,0))))</f>
        <v/>
      </c>
      <c r="U1857" s="168"/>
      <c r="V1857" s="169" t="e">
        <f>IF(C1857="",NA(),MATCH($B1857&amp;$C1857,'Smelter Look-up'!$J:$J,0))</f>
        <v>#N/A</v>
      </c>
      <c r="X1857" s="170">
        <f t="shared" ca="1" si="91"/>
        <v>0</v>
      </c>
      <c r="AB1857" s="314" t="str">
        <f t="shared" si="90"/>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2"/>
        <v/>
      </c>
      <c r="T1858" s="155" t="str">
        <f ca="1">IF(B1858="","",IF(ISERROR(MATCH($J1858,SorP!$B$1:$B$6226,0)),"",INDIRECT("'SorP'!$A$"&amp;MATCH($S1858&amp;$J1858,SorP!C:C,0))))</f>
        <v/>
      </c>
      <c r="U1858" s="168"/>
      <c r="V1858" s="169" t="e">
        <f>IF(C1858="",NA(),MATCH($B1858&amp;$C1858,'Smelter Look-up'!$J:$J,0))</f>
        <v>#N/A</v>
      </c>
      <c r="X1858" s="170">
        <f t="shared" ca="1" si="91"/>
        <v>0</v>
      </c>
      <c r="AB1858" s="314" t="str">
        <f t="shared" si="90"/>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2"/>
        <v/>
      </c>
      <c r="T1859" s="155" t="str">
        <f ca="1">IF(B1859="","",IF(ISERROR(MATCH($J1859,SorP!$B$1:$B$6226,0)),"",INDIRECT("'SorP'!$A$"&amp;MATCH($S1859&amp;$J1859,SorP!C:C,0))))</f>
        <v/>
      </c>
      <c r="U1859" s="168"/>
      <c r="V1859" s="169" t="e">
        <f>IF(C1859="",NA(),MATCH($B1859&amp;$C1859,'Smelter Look-up'!$J:$J,0))</f>
        <v>#N/A</v>
      </c>
      <c r="X1859" s="170">
        <f t="shared" ca="1" si="91"/>
        <v>0</v>
      </c>
      <c r="AB1859" s="314" t="str">
        <f t="shared" si="90"/>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2"/>
        <v/>
      </c>
      <c r="T1860" s="155" t="str">
        <f ca="1">IF(B1860="","",IF(ISERROR(MATCH($J1860,SorP!$B$1:$B$6226,0)),"",INDIRECT("'SorP'!$A$"&amp;MATCH($S1860&amp;$J1860,SorP!C:C,0))))</f>
        <v/>
      </c>
      <c r="U1860" s="168"/>
      <c r="V1860" s="169" t="e">
        <f>IF(C1860="",NA(),MATCH($B1860&amp;$C1860,'Smelter Look-up'!$J:$J,0))</f>
        <v>#N/A</v>
      </c>
      <c r="X1860" s="170">
        <f t="shared" ca="1" si="91"/>
        <v>0</v>
      </c>
      <c r="AB1860" s="314" t="str">
        <f t="shared" si="90"/>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2"/>
        <v/>
      </c>
      <c r="T1861" s="155" t="str">
        <f ca="1">IF(B1861="","",IF(ISERROR(MATCH($J1861,SorP!$B$1:$B$6226,0)),"",INDIRECT("'SorP'!$A$"&amp;MATCH($S1861&amp;$J1861,SorP!C:C,0))))</f>
        <v/>
      </c>
      <c r="U1861" s="168"/>
      <c r="V1861" s="169" t="e">
        <f>IF(C1861="",NA(),MATCH($B1861&amp;$C1861,'Smelter Look-up'!$J:$J,0))</f>
        <v>#N/A</v>
      </c>
      <c r="X1861" s="170">
        <f t="shared" ca="1" si="91"/>
        <v>0</v>
      </c>
      <c r="AB1861" s="314" t="str">
        <f t="shared" si="90"/>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2"/>
        <v/>
      </c>
      <c r="T1862" s="155" t="str">
        <f ca="1">IF(B1862="","",IF(ISERROR(MATCH($J1862,SorP!$B$1:$B$6226,0)),"",INDIRECT("'SorP'!$A$"&amp;MATCH($S1862&amp;$J1862,SorP!C:C,0))))</f>
        <v/>
      </c>
      <c r="U1862" s="168"/>
      <c r="V1862" s="169" t="e">
        <f>IF(C1862="",NA(),MATCH($B1862&amp;$C1862,'Smelter Look-up'!$J:$J,0))</f>
        <v>#N/A</v>
      </c>
      <c r="X1862" s="170">
        <f t="shared" ca="1" si="91"/>
        <v>0</v>
      </c>
      <c r="AB1862" s="314" t="str">
        <f t="shared" ref="AB1862:AB1925" si="93">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2"/>
        <v/>
      </c>
      <c r="T1863" s="155" t="str">
        <f ca="1">IF(B1863="","",IF(ISERROR(MATCH($J1863,SorP!$B$1:$B$6226,0)),"",INDIRECT("'SorP'!$A$"&amp;MATCH($S1863&amp;$J1863,SorP!C:C,0))))</f>
        <v/>
      </c>
      <c r="U1863" s="168"/>
      <c r="V1863" s="169" t="e">
        <f>IF(C1863="",NA(),MATCH($B1863&amp;$C1863,'Smelter Look-up'!$J:$J,0))</f>
        <v>#N/A</v>
      </c>
      <c r="X1863" s="170">
        <f t="shared" ca="1" si="91"/>
        <v>0</v>
      </c>
      <c r="AB1863" s="314" t="str">
        <f t="shared" si="93"/>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2"/>
        <v/>
      </c>
      <c r="T1864" s="155" t="str">
        <f ca="1">IF(B1864="","",IF(ISERROR(MATCH($J1864,SorP!$B$1:$B$6226,0)),"",INDIRECT("'SorP'!$A$"&amp;MATCH($S1864&amp;$J1864,SorP!C:C,0))))</f>
        <v/>
      </c>
      <c r="U1864" s="168"/>
      <c r="V1864" s="169" t="e">
        <f>IF(C1864="",NA(),MATCH($B1864&amp;$C1864,'Smelter Look-up'!$J:$J,0))</f>
        <v>#N/A</v>
      </c>
      <c r="X1864" s="170">
        <f t="shared" ca="1" si="91"/>
        <v>0</v>
      </c>
      <c r="AB1864" s="314" t="str">
        <f t="shared" si="93"/>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2"/>
        <v/>
      </c>
      <c r="T1865" s="155" t="str">
        <f ca="1">IF(B1865="","",IF(ISERROR(MATCH($J1865,SorP!$B$1:$B$6226,0)),"",INDIRECT("'SorP'!$A$"&amp;MATCH($S1865&amp;$J1865,SorP!C:C,0))))</f>
        <v/>
      </c>
      <c r="U1865" s="168"/>
      <c r="V1865" s="169" t="e">
        <f>IF(C1865="",NA(),MATCH($B1865&amp;$C1865,'Smelter Look-up'!$J:$J,0))</f>
        <v>#N/A</v>
      </c>
      <c r="X1865" s="170">
        <f t="shared" ca="1" si="91"/>
        <v>0</v>
      </c>
      <c r="AB1865" s="314" t="str">
        <f t="shared" si="93"/>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2"/>
        <v/>
      </c>
      <c r="T1866" s="155" t="str">
        <f ca="1">IF(B1866="","",IF(ISERROR(MATCH($J1866,SorP!$B$1:$B$6226,0)),"",INDIRECT("'SorP'!$A$"&amp;MATCH($S1866&amp;$J1866,SorP!C:C,0))))</f>
        <v/>
      </c>
      <c r="U1866" s="168"/>
      <c r="V1866" s="169" t="e">
        <f>IF(C1866="",NA(),MATCH($B1866&amp;$C1866,'Smelter Look-up'!$J:$J,0))</f>
        <v>#N/A</v>
      </c>
      <c r="X1866" s="170">
        <f t="shared" ca="1" si="91"/>
        <v>0</v>
      </c>
      <c r="AB1866" s="314" t="str">
        <f t="shared" si="93"/>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2"/>
        <v/>
      </c>
      <c r="T1867" s="155" t="str">
        <f ca="1">IF(B1867="","",IF(ISERROR(MATCH($J1867,SorP!$B$1:$B$6226,0)),"",INDIRECT("'SorP'!$A$"&amp;MATCH($S1867&amp;$J1867,SorP!C:C,0))))</f>
        <v/>
      </c>
      <c r="U1867" s="168"/>
      <c r="V1867" s="169" t="e">
        <f>IF(C1867="",NA(),MATCH($B1867&amp;$C1867,'Smelter Look-up'!$J:$J,0))</f>
        <v>#N/A</v>
      </c>
      <c r="X1867" s="170">
        <f t="shared" ca="1" si="91"/>
        <v>0</v>
      </c>
      <c r="AB1867" s="314" t="str">
        <f t="shared" si="93"/>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2"/>
        <v/>
      </c>
      <c r="T1868" s="155" t="str">
        <f ca="1">IF(B1868="","",IF(ISERROR(MATCH($J1868,SorP!$B$1:$B$6226,0)),"",INDIRECT("'SorP'!$A$"&amp;MATCH($S1868&amp;$J1868,SorP!C:C,0))))</f>
        <v/>
      </c>
      <c r="U1868" s="168"/>
      <c r="V1868" s="169" t="e">
        <f>IF(C1868="",NA(),MATCH($B1868&amp;$C1868,'Smelter Look-up'!$J:$J,0))</f>
        <v>#N/A</v>
      </c>
      <c r="X1868" s="170">
        <f t="shared" ca="1" si="91"/>
        <v>0</v>
      </c>
      <c r="AB1868" s="314" t="str">
        <f t="shared" si="93"/>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2"/>
        <v/>
      </c>
      <c r="T1869" s="155" t="str">
        <f ca="1">IF(B1869="","",IF(ISERROR(MATCH($J1869,SorP!$B$1:$B$6226,0)),"",INDIRECT("'SorP'!$A$"&amp;MATCH($S1869&amp;$J1869,SorP!C:C,0))))</f>
        <v/>
      </c>
      <c r="U1869" s="168"/>
      <c r="V1869" s="169" t="e">
        <f>IF(C1869="",NA(),MATCH($B1869&amp;$C1869,'Smelter Look-up'!$J:$J,0))</f>
        <v>#N/A</v>
      </c>
      <c r="X1869" s="170">
        <f t="shared" ca="1" si="91"/>
        <v>0</v>
      </c>
      <c r="AB1869" s="314" t="str">
        <f t="shared" si="93"/>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2"/>
        <v/>
      </c>
      <c r="T1870" s="155" t="str">
        <f ca="1">IF(B1870="","",IF(ISERROR(MATCH($J1870,SorP!$B$1:$B$6226,0)),"",INDIRECT("'SorP'!$A$"&amp;MATCH($S1870&amp;$J1870,SorP!C:C,0))))</f>
        <v/>
      </c>
      <c r="U1870" s="168"/>
      <c r="V1870" s="169" t="e">
        <f>IF(C1870="",NA(),MATCH($B1870&amp;$C1870,'Smelter Look-up'!$J:$J,0))</f>
        <v>#N/A</v>
      </c>
      <c r="X1870" s="170">
        <f t="shared" ca="1" si="91"/>
        <v>0</v>
      </c>
      <c r="AB1870" s="314" t="str">
        <f t="shared" si="93"/>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2"/>
        <v/>
      </c>
      <c r="T1871" s="155" t="str">
        <f ca="1">IF(B1871="","",IF(ISERROR(MATCH($J1871,SorP!$B$1:$B$6226,0)),"",INDIRECT("'SorP'!$A$"&amp;MATCH($S1871&amp;$J1871,SorP!C:C,0))))</f>
        <v/>
      </c>
      <c r="U1871" s="168"/>
      <c r="V1871" s="169" t="e">
        <f>IF(C1871="",NA(),MATCH($B1871&amp;$C1871,'Smelter Look-up'!$J:$J,0))</f>
        <v>#N/A</v>
      </c>
      <c r="X1871" s="170">
        <f t="shared" ca="1" si="91"/>
        <v>0</v>
      </c>
      <c r="AB1871" s="314" t="str">
        <f t="shared" si="93"/>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2"/>
        <v/>
      </c>
      <c r="T1872" s="155" t="str">
        <f ca="1">IF(B1872="","",IF(ISERROR(MATCH($J1872,SorP!$B$1:$B$6226,0)),"",INDIRECT("'SorP'!$A$"&amp;MATCH($S1872&amp;$J1872,SorP!C:C,0))))</f>
        <v/>
      </c>
      <c r="U1872" s="168"/>
      <c r="V1872" s="169" t="e">
        <f>IF(C1872="",NA(),MATCH($B1872&amp;$C1872,'Smelter Look-up'!$J:$J,0))</f>
        <v>#N/A</v>
      </c>
      <c r="X1872" s="170">
        <f t="shared" ca="1" si="91"/>
        <v>0</v>
      </c>
      <c r="AB1872" s="314" t="str">
        <f t="shared" si="93"/>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2"/>
        <v/>
      </c>
      <c r="T1873" s="155" t="str">
        <f ca="1">IF(B1873="","",IF(ISERROR(MATCH($J1873,SorP!$B$1:$B$6226,0)),"",INDIRECT("'SorP'!$A$"&amp;MATCH($S1873&amp;$J1873,SorP!C:C,0))))</f>
        <v/>
      </c>
      <c r="U1873" s="168"/>
      <c r="V1873" s="169" t="e">
        <f>IF(C1873="",NA(),MATCH($B1873&amp;$C1873,'Smelter Look-up'!$J:$J,0))</f>
        <v>#N/A</v>
      </c>
      <c r="X1873" s="170">
        <f t="shared" ca="1" si="91"/>
        <v>0</v>
      </c>
      <c r="AB1873" s="314" t="str">
        <f t="shared" si="93"/>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2"/>
        <v/>
      </c>
      <c r="T1874" s="155" t="str">
        <f ca="1">IF(B1874="","",IF(ISERROR(MATCH($J1874,SorP!$B$1:$B$6226,0)),"",INDIRECT("'SorP'!$A$"&amp;MATCH($S1874&amp;$J1874,SorP!C:C,0))))</f>
        <v/>
      </c>
      <c r="U1874" s="168"/>
      <c r="V1874" s="169" t="e">
        <f>IF(C1874="",NA(),MATCH($B1874&amp;$C1874,'Smelter Look-up'!$J:$J,0))</f>
        <v>#N/A</v>
      </c>
      <c r="X1874" s="170">
        <f t="shared" ca="1" si="91"/>
        <v>0</v>
      </c>
      <c r="AB1874" s="314" t="str">
        <f t="shared" si="93"/>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2"/>
        <v/>
      </c>
      <c r="T1875" s="155" t="str">
        <f ca="1">IF(B1875="","",IF(ISERROR(MATCH($J1875,SorP!$B$1:$B$6226,0)),"",INDIRECT("'SorP'!$A$"&amp;MATCH($S1875&amp;$J1875,SorP!C:C,0))))</f>
        <v/>
      </c>
      <c r="U1875" s="168"/>
      <c r="V1875" s="169" t="e">
        <f>IF(C1875="",NA(),MATCH($B1875&amp;$C1875,'Smelter Look-up'!$J:$J,0))</f>
        <v>#N/A</v>
      </c>
      <c r="X1875" s="170">
        <f t="shared" ca="1" si="91"/>
        <v>0</v>
      </c>
      <c r="AB1875" s="314" t="str">
        <f t="shared" si="93"/>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2"/>
        <v/>
      </c>
      <c r="T1876" s="155" t="str">
        <f ca="1">IF(B1876="","",IF(ISERROR(MATCH($J1876,SorP!$B$1:$B$6226,0)),"",INDIRECT("'SorP'!$A$"&amp;MATCH($S1876&amp;$J1876,SorP!C:C,0))))</f>
        <v/>
      </c>
      <c r="U1876" s="168"/>
      <c r="V1876" s="169" t="e">
        <f>IF(C1876="",NA(),MATCH($B1876&amp;$C1876,'Smelter Look-up'!$J:$J,0))</f>
        <v>#N/A</v>
      </c>
      <c r="X1876" s="170">
        <f t="shared" ca="1" si="91"/>
        <v>0</v>
      </c>
      <c r="AB1876" s="314" t="str">
        <f t="shared" si="93"/>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2"/>
        <v/>
      </c>
      <c r="T1877" s="155" t="str">
        <f ca="1">IF(B1877="","",IF(ISERROR(MATCH($J1877,SorP!$B$1:$B$6226,0)),"",INDIRECT("'SorP'!$A$"&amp;MATCH($S1877&amp;$J1877,SorP!C:C,0))))</f>
        <v/>
      </c>
      <c r="U1877" s="168"/>
      <c r="V1877" s="169" t="e">
        <f>IF(C1877="",NA(),MATCH($B1877&amp;$C1877,'Smelter Look-up'!$J:$J,0))</f>
        <v>#N/A</v>
      </c>
      <c r="X1877" s="170">
        <f t="shared" ca="1" si="91"/>
        <v>0</v>
      </c>
      <c r="AB1877" s="314" t="str">
        <f t="shared" si="93"/>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2"/>
        <v/>
      </c>
      <c r="T1878" s="155" t="str">
        <f ca="1">IF(B1878="","",IF(ISERROR(MATCH($J1878,SorP!$B$1:$B$6226,0)),"",INDIRECT("'SorP'!$A$"&amp;MATCH($S1878&amp;$J1878,SorP!C:C,0))))</f>
        <v/>
      </c>
      <c r="U1878" s="168"/>
      <c r="V1878" s="169" t="e">
        <f>IF(C1878="",NA(),MATCH($B1878&amp;$C1878,'Smelter Look-up'!$J:$J,0))</f>
        <v>#N/A</v>
      </c>
      <c r="X1878" s="170">
        <f t="shared" ca="1" si="91"/>
        <v>0</v>
      </c>
      <c r="AB1878" s="314" t="str">
        <f t="shared" si="93"/>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2"/>
        <v/>
      </c>
      <c r="T1879" s="155" t="str">
        <f ca="1">IF(B1879="","",IF(ISERROR(MATCH($J1879,SorP!$B$1:$B$6226,0)),"",INDIRECT("'SorP'!$A$"&amp;MATCH($S1879&amp;$J1879,SorP!C:C,0))))</f>
        <v/>
      </c>
      <c r="U1879" s="168"/>
      <c r="V1879" s="169" t="e">
        <f>IF(C1879="",NA(),MATCH($B1879&amp;$C1879,'Smelter Look-up'!$J:$J,0))</f>
        <v>#N/A</v>
      </c>
      <c r="X1879" s="170">
        <f t="shared" ca="1" si="91"/>
        <v>0</v>
      </c>
      <c r="AB1879" s="314" t="str">
        <f t="shared" si="93"/>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2"/>
        <v/>
      </c>
      <c r="T1880" s="155" t="str">
        <f ca="1">IF(B1880="","",IF(ISERROR(MATCH($J1880,SorP!$B$1:$B$6226,0)),"",INDIRECT("'SorP'!$A$"&amp;MATCH($S1880&amp;$J1880,SorP!C:C,0))))</f>
        <v/>
      </c>
      <c r="U1880" s="168"/>
      <c r="V1880" s="169" t="e">
        <f>IF(C1880="",NA(),MATCH($B1880&amp;$C1880,'Smelter Look-up'!$J:$J,0))</f>
        <v>#N/A</v>
      </c>
      <c r="X1880" s="170">
        <f t="shared" ca="1" si="91"/>
        <v>0</v>
      </c>
      <c r="AB1880" s="314" t="str">
        <f t="shared" si="93"/>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2"/>
        <v/>
      </c>
      <c r="T1881" s="155" t="str">
        <f ca="1">IF(B1881="","",IF(ISERROR(MATCH($J1881,SorP!$B$1:$B$6226,0)),"",INDIRECT("'SorP'!$A$"&amp;MATCH($S1881&amp;$J1881,SorP!C:C,0))))</f>
        <v/>
      </c>
      <c r="U1881" s="168"/>
      <c r="V1881" s="169" t="e">
        <f>IF(C1881="",NA(),MATCH($B1881&amp;$C1881,'Smelter Look-up'!$J:$J,0))</f>
        <v>#N/A</v>
      </c>
      <c r="X1881" s="170">
        <f t="shared" ca="1" si="91"/>
        <v>0</v>
      </c>
      <c r="AB1881" s="314" t="str">
        <f t="shared" si="93"/>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2"/>
        <v/>
      </c>
      <c r="T1882" s="155" t="str">
        <f ca="1">IF(B1882="","",IF(ISERROR(MATCH($J1882,SorP!$B$1:$B$6226,0)),"",INDIRECT("'SorP'!$A$"&amp;MATCH($S1882&amp;$J1882,SorP!C:C,0))))</f>
        <v/>
      </c>
      <c r="U1882" s="168"/>
      <c r="V1882" s="169" t="e">
        <f>IF(C1882="",NA(),MATCH($B1882&amp;$C1882,'Smelter Look-up'!$J:$J,0))</f>
        <v>#N/A</v>
      </c>
      <c r="X1882" s="170">
        <f t="shared" ca="1" si="91"/>
        <v>0</v>
      </c>
      <c r="AB1882" s="314" t="str">
        <f t="shared" si="93"/>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2"/>
        <v/>
      </c>
      <c r="T1883" s="155" t="str">
        <f ca="1">IF(B1883="","",IF(ISERROR(MATCH($J1883,SorP!$B$1:$B$6226,0)),"",INDIRECT("'SorP'!$A$"&amp;MATCH($S1883&amp;$J1883,SorP!C:C,0))))</f>
        <v/>
      </c>
      <c r="U1883" s="168"/>
      <c r="V1883" s="169" t="e">
        <f>IF(C1883="",NA(),MATCH($B1883&amp;$C1883,'Smelter Look-up'!$J:$J,0))</f>
        <v>#N/A</v>
      </c>
      <c r="X1883" s="170">
        <f t="shared" ca="1" si="91"/>
        <v>0</v>
      </c>
      <c r="AB1883" s="314" t="str">
        <f t="shared" si="93"/>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2"/>
        <v/>
      </c>
      <c r="T1884" s="155" t="str">
        <f ca="1">IF(B1884="","",IF(ISERROR(MATCH($J1884,SorP!$B$1:$B$6226,0)),"",INDIRECT("'SorP'!$A$"&amp;MATCH($S1884&amp;$J1884,SorP!C:C,0))))</f>
        <v/>
      </c>
      <c r="U1884" s="168"/>
      <c r="V1884" s="169" t="e">
        <f>IF(C1884="",NA(),MATCH($B1884&amp;$C1884,'Smelter Look-up'!$J:$J,0))</f>
        <v>#N/A</v>
      </c>
      <c r="X1884" s="170">
        <f t="shared" ca="1" si="91"/>
        <v>0</v>
      </c>
      <c r="AB1884" s="314" t="str">
        <f t="shared" si="93"/>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2"/>
        <v/>
      </c>
      <c r="T1885" s="155" t="str">
        <f ca="1">IF(B1885="","",IF(ISERROR(MATCH($J1885,SorP!$B$1:$B$6226,0)),"",INDIRECT("'SorP'!$A$"&amp;MATCH($S1885&amp;$J1885,SorP!C:C,0))))</f>
        <v/>
      </c>
      <c r="U1885" s="168"/>
      <c r="V1885" s="169" t="e">
        <f>IF(C1885="",NA(),MATCH($B1885&amp;$C1885,'Smelter Look-up'!$J:$J,0))</f>
        <v>#N/A</v>
      </c>
      <c r="X1885" s="170">
        <f t="shared" ca="1" si="91"/>
        <v>0</v>
      </c>
      <c r="AB1885" s="314" t="str">
        <f t="shared" si="93"/>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2"/>
        <v/>
      </c>
      <c r="T1886" s="155" t="str">
        <f ca="1">IF(B1886="","",IF(ISERROR(MATCH($J1886,SorP!$B$1:$B$6226,0)),"",INDIRECT("'SorP'!$A$"&amp;MATCH($S1886&amp;$J1886,SorP!C:C,0))))</f>
        <v/>
      </c>
      <c r="U1886" s="168"/>
      <c r="V1886" s="169" t="e">
        <f>IF(C1886="",NA(),MATCH($B1886&amp;$C1886,'Smelter Look-up'!$J:$J,0))</f>
        <v>#N/A</v>
      </c>
      <c r="X1886" s="170">
        <f t="shared" ca="1" si="91"/>
        <v>0</v>
      </c>
      <c r="AB1886" s="314" t="str">
        <f t="shared" si="93"/>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2"/>
        <v/>
      </c>
      <c r="T1887" s="155" t="str">
        <f ca="1">IF(B1887="","",IF(ISERROR(MATCH($J1887,SorP!$B$1:$B$6226,0)),"",INDIRECT("'SorP'!$A$"&amp;MATCH($S1887&amp;$J1887,SorP!C:C,0))))</f>
        <v/>
      </c>
      <c r="U1887" s="168"/>
      <c r="V1887" s="169" t="e">
        <f>IF(C1887="",NA(),MATCH($B1887&amp;$C1887,'Smelter Look-up'!$J:$J,0))</f>
        <v>#N/A</v>
      </c>
      <c r="X1887" s="170">
        <f t="shared" ca="1" si="91"/>
        <v>0</v>
      </c>
      <c r="AB1887" s="314" t="str">
        <f t="shared" si="93"/>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2"/>
        <v/>
      </c>
      <c r="T1888" s="155" t="str">
        <f ca="1">IF(B1888="","",IF(ISERROR(MATCH($J1888,SorP!$B$1:$B$6226,0)),"",INDIRECT("'SorP'!$A$"&amp;MATCH($S1888&amp;$J1888,SorP!C:C,0))))</f>
        <v/>
      </c>
      <c r="U1888" s="168"/>
      <c r="V1888" s="169" t="e">
        <f>IF(C1888="",NA(),MATCH($B1888&amp;$C1888,'Smelter Look-up'!$J:$J,0))</f>
        <v>#N/A</v>
      </c>
      <c r="X1888" s="170">
        <f t="shared" ca="1" si="91"/>
        <v>0</v>
      </c>
      <c r="AB1888" s="314" t="str">
        <f t="shared" si="93"/>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2"/>
        <v/>
      </c>
      <c r="T1889" s="155" t="str">
        <f ca="1">IF(B1889="","",IF(ISERROR(MATCH($J1889,SorP!$B$1:$B$6226,0)),"",INDIRECT("'SorP'!$A$"&amp;MATCH($S1889&amp;$J1889,SorP!C:C,0))))</f>
        <v/>
      </c>
      <c r="U1889" s="168"/>
      <c r="V1889" s="169" t="e">
        <f>IF(C1889="",NA(),MATCH($B1889&amp;$C1889,'Smelter Look-up'!$J:$J,0))</f>
        <v>#N/A</v>
      </c>
      <c r="X1889" s="170">
        <f t="shared" ca="1" si="91"/>
        <v>0</v>
      </c>
      <c r="AB1889" s="314" t="str">
        <f t="shared" si="93"/>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2"/>
        <v/>
      </c>
      <c r="T1890" s="155" t="str">
        <f ca="1">IF(B1890="","",IF(ISERROR(MATCH($J1890,SorP!$B$1:$B$6226,0)),"",INDIRECT("'SorP'!$A$"&amp;MATCH($S1890&amp;$J1890,SorP!C:C,0))))</f>
        <v/>
      </c>
      <c r="U1890" s="168"/>
      <c r="V1890" s="169" t="e">
        <f>IF(C1890="",NA(),MATCH($B1890&amp;$C1890,'Smelter Look-up'!$J:$J,0))</f>
        <v>#N/A</v>
      </c>
      <c r="X1890" s="170">
        <f t="shared" ca="1" si="91"/>
        <v>0</v>
      </c>
      <c r="AB1890" s="314" t="str">
        <f t="shared" si="93"/>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2"/>
        <v/>
      </c>
      <c r="T1891" s="155" t="str">
        <f ca="1">IF(B1891="","",IF(ISERROR(MATCH($J1891,SorP!$B$1:$B$6226,0)),"",INDIRECT("'SorP'!$A$"&amp;MATCH($S1891&amp;$J1891,SorP!C:C,0))))</f>
        <v/>
      </c>
      <c r="U1891" s="168"/>
      <c r="V1891" s="169" t="e">
        <f>IF(C1891="",NA(),MATCH($B1891&amp;$C1891,'Smelter Look-up'!$J:$J,0))</f>
        <v>#N/A</v>
      </c>
      <c r="X1891" s="170">
        <f t="shared" ca="1" si="91"/>
        <v>0</v>
      </c>
      <c r="AB1891" s="314" t="str">
        <f t="shared" si="93"/>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2"/>
        <v/>
      </c>
      <c r="T1892" s="155" t="str">
        <f ca="1">IF(B1892="","",IF(ISERROR(MATCH($J1892,SorP!$B$1:$B$6226,0)),"",INDIRECT("'SorP'!$A$"&amp;MATCH($S1892&amp;$J1892,SorP!C:C,0))))</f>
        <v/>
      </c>
      <c r="U1892" s="168"/>
      <c r="V1892" s="169" t="e">
        <f>IF(C1892="",NA(),MATCH($B1892&amp;$C1892,'Smelter Look-up'!$J:$J,0))</f>
        <v>#N/A</v>
      </c>
      <c r="X1892" s="170">
        <f t="shared" ca="1" si="91"/>
        <v>0</v>
      </c>
      <c r="AB1892" s="314" t="str">
        <f t="shared" si="93"/>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2"/>
        <v/>
      </c>
      <c r="T1893" s="155" t="str">
        <f ca="1">IF(B1893="","",IF(ISERROR(MATCH($J1893,SorP!$B$1:$B$6226,0)),"",INDIRECT("'SorP'!$A$"&amp;MATCH($S1893&amp;$J1893,SorP!C:C,0))))</f>
        <v/>
      </c>
      <c r="U1893" s="168"/>
      <c r="V1893" s="169" t="e">
        <f>IF(C1893="",NA(),MATCH($B1893&amp;$C1893,'Smelter Look-up'!$J:$J,0))</f>
        <v>#N/A</v>
      </c>
      <c r="X1893" s="170">
        <f t="shared" ca="1" si="91"/>
        <v>0</v>
      </c>
      <c r="AB1893" s="314" t="str">
        <f t="shared" si="93"/>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2"/>
        <v/>
      </c>
      <c r="T1894" s="155" t="str">
        <f ca="1">IF(B1894="","",IF(ISERROR(MATCH($J1894,SorP!$B$1:$B$6226,0)),"",INDIRECT("'SorP'!$A$"&amp;MATCH($S1894&amp;$J1894,SorP!C:C,0))))</f>
        <v/>
      </c>
      <c r="U1894" s="168"/>
      <c r="V1894" s="169" t="e">
        <f>IF(C1894="",NA(),MATCH($B1894&amp;$C1894,'Smelter Look-up'!$J:$J,0))</f>
        <v>#N/A</v>
      </c>
      <c r="X1894" s="170">
        <f t="shared" ca="1" si="91"/>
        <v>0</v>
      </c>
      <c r="AB1894" s="314" t="str">
        <f t="shared" si="93"/>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2"/>
        <v/>
      </c>
      <c r="T1895" s="155" t="str">
        <f ca="1">IF(B1895="","",IF(ISERROR(MATCH($J1895,SorP!$B$1:$B$6226,0)),"",INDIRECT("'SorP'!$A$"&amp;MATCH($S1895&amp;$J1895,SorP!C:C,0))))</f>
        <v/>
      </c>
      <c r="U1895" s="168"/>
      <c r="V1895" s="169" t="e">
        <f>IF(C1895="",NA(),MATCH($B1895&amp;$C1895,'Smelter Look-up'!$J:$J,0))</f>
        <v>#N/A</v>
      </c>
      <c r="X1895" s="170">
        <f t="shared" ca="1" si="91"/>
        <v>0</v>
      </c>
      <c r="AB1895" s="314" t="str">
        <f t="shared" si="93"/>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2"/>
        <v/>
      </c>
      <c r="T1896" s="155" t="str">
        <f ca="1">IF(B1896="","",IF(ISERROR(MATCH($J1896,SorP!$B$1:$B$6226,0)),"",INDIRECT("'SorP'!$A$"&amp;MATCH($S1896&amp;$J1896,SorP!C:C,0))))</f>
        <v/>
      </c>
      <c r="U1896" s="168"/>
      <c r="V1896" s="169" t="e">
        <f>IF(C1896="",NA(),MATCH($B1896&amp;$C1896,'Smelter Look-up'!$J:$J,0))</f>
        <v>#N/A</v>
      </c>
      <c r="X1896" s="170">
        <f t="shared" ca="1" si="91"/>
        <v>0</v>
      </c>
      <c r="AB1896" s="314" t="str">
        <f t="shared" si="93"/>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2"/>
        <v/>
      </c>
      <c r="T1897" s="155" t="str">
        <f ca="1">IF(B1897="","",IF(ISERROR(MATCH($J1897,SorP!$B$1:$B$6226,0)),"",INDIRECT("'SorP'!$A$"&amp;MATCH($S1897&amp;$J1897,SorP!C:C,0))))</f>
        <v/>
      </c>
      <c r="U1897" s="168"/>
      <c r="V1897" s="169" t="e">
        <f>IF(C1897="",NA(),MATCH($B1897&amp;$C1897,'Smelter Look-up'!$J:$J,0))</f>
        <v>#N/A</v>
      </c>
      <c r="X1897" s="170">
        <f t="shared" ca="1" si="91"/>
        <v>0</v>
      </c>
      <c r="AB1897" s="314" t="str">
        <f t="shared" si="93"/>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2"/>
        <v/>
      </c>
      <c r="T1898" s="155" t="str">
        <f ca="1">IF(B1898="","",IF(ISERROR(MATCH($J1898,SorP!$B$1:$B$6226,0)),"",INDIRECT("'SorP'!$A$"&amp;MATCH($S1898&amp;$J1898,SorP!C:C,0))))</f>
        <v/>
      </c>
      <c r="U1898" s="168"/>
      <c r="V1898" s="169" t="e">
        <f>IF(C1898="",NA(),MATCH($B1898&amp;$C1898,'Smelter Look-up'!$J:$J,0))</f>
        <v>#N/A</v>
      </c>
      <c r="X1898" s="170">
        <f t="shared" ca="1" si="91"/>
        <v>0</v>
      </c>
      <c r="AB1898" s="314" t="str">
        <f t="shared" si="93"/>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2"/>
        <v/>
      </c>
      <c r="T1899" s="155" t="str">
        <f ca="1">IF(B1899="","",IF(ISERROR(MATCH($J1899,SorP!$B$1:$B$6226,0)),"",INDIRECT("'SorP'!$A$"&amp;MATCH($S1899&amp;$J1899,SorP!C:C,0))))</f>
        <v/>
      </c>
      <c r="U1899" s="168"/>
      <c r="V1899" s="169" t="e">
        <f>IF(C1899="",NA(),MATCH($B1899&amp;$C1899,'Smelter Look-up'!$J:$J,0))</f>
        <v>#N/A</v>
      </c>
      <c r="X1899" s="170">
        <f t="shared" ca="1" si="91"/>
        <v>0</v>
      </c>
      <c r="AB1899" s="314" t="str">
        <f t="shared" si="93"/>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2"/>
        <v/>
      </c>
      <c r="T1900" s="155" t="str">
        <f ca="1">IF(B1900="","",IF(ISERROR(MATCH($J1900,SorP!$B$1:$B$6226,0)),"",INDIRECT("'SorP'!$A$"&amp;MATCH($S1900&amp;$J1900,SorP!C:C,0))))</f>
        <v/>
      </c>
      <c r="U1900" s="168"/>
      <c r="V1900" s="169" t="e">
        <f>IF(C1900="",NA(),MATCH($B1900&amp;$C1900,'Smelter Look-up'!$J:$J,0))</f>
        <v>#N/A</v>
      </c>
      <c r="X1900" s="170">
        <f t="shared" ca="1" si="91"/>
        <v>0</v>
      </c>
      <c r="AB1900" s="314" t="str">
        <f t="shared" si="93"/>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2"/>
        <v/>
      </c>
      <c r="T1901" s="155" t="str">
        <f ca="1">IF(B1901="","",IF(ISERROR(MATCH($J1901,SorP!$B$1:$B$6226,0)),"",INDIRECT("'SorP'!$A$"&amp;MATCH($S1901&amp;$J1901,SorP!C:C,0))))</f>
        <v/>
      </c>
      <c r="U1901" s="168"/>
      <c r="V1901" s="169" t="e">
        <f>IF(C1901="",NA(),MATCH($B1901&amp;$C1901,'Smelter Look-up'!$J:$J,0))</f>
        <v>#N/A</v>
      </c>
      <c r="X1901" s="170">
        <f t="shared" ca="1" si="91"/>
        <v>0</v>
      </c>
      <c r="AB1901" s="314" t="str">
        <f t="shared" si="93"/>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2"/>
        <v/>
      </c>
      <c r="T1902" s="155" t="str">
        <f ca="1">IF(B1902="","",IF(ISERROR(MATCH($J1902,SorP!$B$1:$B$6226,0)),"",INDIRECT("'SorP'!$A$"&amp;MATCH($S1902&amp;$J1902,SorP!C:C,0))))</f>
        <v/>
      </c>
      <c r="U1902" s="168"/>
      <c r="V1902" s="169" t="e">
        <f>IF(C1902="",NA(),MATCH($B1902&amp;$C1902,'Smelter Look-up'!$J:$J,0))</f>
        <v>#N/A</v>
      </c>
      <c r="X1902" s="170">
        <f t="shared" ca="1" si="91"/>
        <v>0</v>
      </c>
      <c r="AB1902" s="314" t="str">
        <f t="shared" si="93"/>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2"/>
        <v/>
      </c>
      <c r="T1903" s="155" t="str">
        <f ca="1">IF(B1903="","",IF(ISERROR(MATCH($J1903,SorP!$B$1:$B$6226,0)),"",INDIRECT("'SorP'!$A$"&amp;MATCH($S1903&amp;$J1903,SorP!C:C,0))))</f>
        <v/>
      </c>
      <c r="U1903" s="168"/>
      <c r="V1903" s="169" t="e">
        <f>IF(C1903="",NA(),MATCH($B1903&amp;$C1903,'Smelter Look-up'!$J:$J,0))</f>
        <v>#N/A</v>
      </c>
      <c r="X1903" s="170">
        <f t="shared" ca="1" si="91"/>
        <v>0</v>
      </c>
      <c r="AB1903" s="314" t="str">
        <f t="shared" si="93"/>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2"/>
        <v/>
      </c>
      <c r="T1904" s="155" t="str">
        <f ca="1">IF(B1904="","",IF(ISERROR(MATCH($J1904,SorP!$B$1:$B$6226,0)),"",INDIRECT("'SorP'!$A$"&amp;MATCH($S1904&amp;$J1904,SorP!C:C,0))))</f>
        <v/>
      </c>
      <c r="U1904" s="168"/>
      <c r="V1904" s="169" t="e">
        <f>IF(C1904="",NA(),MATCH($B1904&amp;$C1904,'Smelter Look-up'!$J:$J,0))</f>
        <v>#N/A</v>
      </c>
      <c r="X1904" s="170">
        <f t="shared" ca="1" si="91"/>
        <v>0</v>
      </c>
      <c r="AB1904" s="314" t="str">
        <f t="shared" si="93"/>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2"/>
        <v/>
      </c>
      <c r="T1905" s="155" t="str">
        <f ca="1">IF(B1905="","",IF(ISERROR(MATCH($J1905,SorP!$B$1:$B$6226,0)),"",INDIRECT("'SorP'!$A$"&amp;MATCH($S1905&amp;$J1905,SorP!C:C,0))))</f>
        <v/>
      </c>
      <c r="U1905" s="168"/>
      <c r="V1905" s="169" t="e">
        <f>IF(C1905="",NA(),MATCH($B1905&amp;$C1905,'Smelter Look-up'!$J:$J,0))</f>
        <v>#N/A</v>
      </c>
      <c r="X1905" s="170">
        <f t="shared" ca="1" si="91"/>
        <v>0</v>
      </c>
      <c r="AB1905" s="314" t="str">
        <f t="shared" si="93"/>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2"/>
        <v/>
      </c>
      <c r="T1906" s="155" t="str">
        <f ca="1">IF(B1906="","",IF(ISERROR(MATCH($J1906,SorP!$B$1:$B$6226,0)),"",INDIRECT("'SorP'!$A$"&amp;MATCH($S1906&amp;$J1906,SorP!C:C,0))))</f>
        <v/>
      </c>
      <c r="U1906" s="168"/>
      <c r="V1906" s="169" t="e">
        <f>IF(C1906="",NA(),MATCH($B1906&amp;$C1906,'Smelter Look-up'!$J:$J,0))</f>
        <v>#N/A</v>
      </c>
      <c r="X1906" s="170">
        <f t="shared" ca="1" si="91"/>
        <v>0</v>
      </c>
      <c r="AB1906" s="314" t="str">
        <f t="shared" si="93"/>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2"/>
        <v/>
      </c>
      <c r="T1907" s="155" t="str">
        <f ca="1">IF(B1907="","",IF(ISERROR(MATCH($J1907,SorP!$B$1:$B$6226,0)),"",INDIRECT("'SorP'!$A$"&amp;MATCH($S1907&amp;$J1907,SorP!C:C,0))))</f>
        <v/>
      </c>
      <c r="U1907" s="168"/>
      <c r="V1907" s="169" t="e">
        <f>IF(C1907="",NA(),MATCH($B1907&amp;$C1907,'Smelter Look-up'!$J:$J,0))</f>
        <v>#N/A</v>
      </c>
      <c r="X1907" s="170">
        <f t="shared" ca="1" si="91"/>
        <v>0</v>
      </c>
      <c r="AB1907" s="314" t="str">
        <f t="shared" si="93"/>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2"/>
        <v/>
      </c>
      <c r="T1908" s="155" t="str">
        <f ca="1">IF(B1908="","",IF(ISERROR(MATCH($J1908,SorP!$B$1:$B$6226,0)),"",INDIRECT("'SorP'!$A$"&amp;MATCH($S1908&amp;$J1908,SorP!C:C,0))))</f>
        <v/>
      </c>
      <c r="U1908" s="168"/>
      <c r="V1908" s="169" t="e">
        <f>IF(C1908="",NA(),MATCH($B1908&amp;$C1908,'Smelter Look-up'!$J:$J,0))</f>
        <v>#N/A</v>
      </c>
      <c r="X1908" s="170">
        <f t="shared" ca="1" si="91"/>
        <v>0</v>
      </c>
      <c r="AB1908" s="314" t="str">
        <f t="shared" si="93"/>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2"/>
        <v/>
      </c>
      <c r="T1909" s="155" t="str">
        <f ca="1">IF(B1909="","",IF(ISERROR(MATCH($J1909,SorP!$B$1:$B$6226,0)),"",INDIRECT("'SorP'!$A$"&amp;MATCH($S1909&amp;$J1909,SorP!C:C,0))))</f>
        <v/>
      </c>
      <c r="U1909" s="168"/>
      <c r="V1909" s="169" t="e">
        <f>IF(C1909="",NA(),MATCH($B1909&amp;$C1909,'Smelter Look-up'!$J:$J,0))</f>
        <v>#N/A</v>
      </c>
      <c r="X1909" s="170">
        <f t="shared" ca="1" si="91"/>
        <v>0</v>
      </c>
      <c r="AB1909" s="314" t="str">
        <f t="shared" si="93"/>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2"/>
        <v/>
      </c>
      <c r="T1910" s="155" t="str">
        <f ca="1">IF(B1910="","",IF(ISERROR(MATCH($J1910,SorP!$B$1:$B$6226,0)),"",INDIRECT("'SorP'!$A$"&amp;MATCH($S1910&amp;$J1910,SorP!C:C,0))))</f>
        <v/>
      </c>
      <c r="U1910" s="168"/>
      <c r="V1910" s="169" t="e">
        <f>IF(C1910="",NA(),MATCH($B1910&amp;$C1910,'Smelter Look-up'!$J:$J,0))</f>
        <v>#N/A</v>
      </c>
      <c r="X1910" s="170">
        <f t="shared" ca="1" si="91"/>
        <v>0</v>
      </c>
      <c r="AB1910" s="314" t="str">
        <f t="shared" si="93"/>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2"/>
        <v/>
      </c>
      <c r="T1911" s="155" t="str">
        <f ca="1">IF(B1911="","",IF(ISERROR(MATCH($J1911,SorP!$B$1:$B$6226,0)),"",INDIRECT("'SorP'!$A$"&amp;MATCH($S1911&amp;$J1911,SorP!C:C,0))))</f>
        <v/>
      </c>
      <c r="U1911" s="168"/>
      <c r="V1911" s="169" t="e">
        <f>IF(C1911="",NA(),MATCH($B1911&amp;$C1911,'Smelter Look-up'!$J:$J,0))</f>
        <v>#N/A</v>
      </c>
      <c r="X1911" s="170">
        <f t="shared" ca="1" si="91"/>
        <v>0</v>
      </c>
      <c r="AB1911" s="314" t="str">
        <f t="shared" si="93"/>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2"/>
        <v/>
      </c>
      <c r="T1912" s="155" t="str">
        <f ca="1">IF(B1912="","",IF(ISERROR(MATCH($J1912,SorP!$B$1:$B$6226,0)),"",INDIRECT("'SorP'!$A$"&amp;MATCH($S1912&amp;$J1912,SorP!C:C,0))))</f>
        <v/>
      </c>
      <c r="U1912" s="168"/>
      <c r="V1912" s="169" t="e">
        <f>IF(C1912="",NA(),MATCH($B1912&amp;$C1912,'Smelter Look-up'!$J:$J,0))</f>
        <v>#N/A</v>
      </c>
      <c r="X1912" s="170">
        <f t="shared" ca="1" si="91"/>
        <v>0</v>
      </c>
      <c r="AB1912" s="314" t="str">
        <f t="shared" si="93"/>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2"/>
        <v/>
      </c>
      <c r="T1913" s="155" t="str">
        <f ca="1">IF(B1913="","",IF(ISERROR(MATCH($J1913,SorP!$B$1:$B$6226,0)),"",INDIRECT("'SorP'!$A$"&amp;MATCH($S1913&amp;$J1913,SorP!C:C,0))))</f>
        <v/>
      </c>
      <c r="U1913" s="168"/>
      <c r="V1913" s="169" t="e">
        <f>IF(C1913="",NA(),MATCH($B1913&amp;$C1913,'Smelter Look-up'!$J:$J,0))</f>
        <v>#N/A</v>
      </c>
      <c r="X1913" s="170">
        <f t="shared" ca="1" si="91"/>
        <v>0</v>
      </c>
      <c r="AB1913" s="314" t="str">
        <f t="shared" si="93"/>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2"/>
        <v/>
      </c>
      <c r="T1914" s="155" t="str">
        <f ca="1">IF(B1914="","",IF(ISERROR(MATCH($J1914,SorP!$B$1:$B$6226,0)),"",INDIRECT("'SorP'!$A$"&amp;MATCH($S1914&amp;$J1914,SorP!C:C,0))))</f>
        <v/>
      </c>
      <c r="U1914" s="168"/>
      <c r="V1914" s="169" t="e">
        <f>IF(C1914="",NA(),MATCH($B1914&amp;$C1914,'Smelter Look-up'!$J:$J,0))</f>
        <v>#N/A</v>
      </c>
      <c r="X1914" s="170">
        <f t="shared" ca="1" si="91"/>
        <v>0</v>
      </c>
      <c r="AB1914" s="314" t="str">
        <f t="shared" si="93"/>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2"/>
        <v/>
      </c>
      <c r="T1915" s="155" t="str">
        <f ca="1">IF(B1915="","",IF(ISERROR(MATCH($J1915,SorP!$B$1:$B$6226,0)),"",INDIRECT("'SorP'!$A$"&amp;MATCH($S1915&amp;$J1915,SorP!C:C,0))))</f>
        <v/>
      </c>
      <c r="U1915" s="168"/>
      <c r="V1915" s="169" t="e">
        <f>IF(C1915="",NA(),MATCH($B1915&amp;$C1915,'Smelter Look-up'!$J:$J,0))</f>
        <v>#N/A</v>
      </c>
      <c r="X1915" s="170">
        <f t="shared" ca="1" si="91"/>
        <v>0</v>
      </c>
      <c r="AB1915" s="314" t="str">
        <f t="shared" si="93"/>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2"/>
        <v/>
      </c>
      <c r="T1916" s="155" t="str">
        <f ca="1">IF(B1916="","",IF(ISERROR(MATCH($J1916,SorP!$B$1:$B$6226,0)),"",INDIRECT("'SorP'!$A$"&amp;MATCH($S1916&amp;$J1916,SorP!C:C,0))))</f>
        <v/>
      </c>
      <c r="U1916" s="168"/>
      <c r="V1916" s="169" t="e">
        <f>IF(C1916="",NA(),MATCH($B1916&amp;$C1916,'Smelter Look-up'!$J:$J,0))</f>
        <v>#N/A</v>
      </c>
      <c r="X1916" s="170">
        <f t="shared" ca="1" si="91"/>
        <v>0</v>
      </c>
      <c r="AB1916" s="314" t="str">
        <f t="shared" si="93"/>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2"/>
        <v/>
      </c>
      <c r="T1917" s="155" t="str">
        <f ca="1">IF(B1917="","",IF(ISERROR(MATCH($J1917,SorP!$B$1:$B$6226,0)),"",INDIRECT("'SorP'!$A$"&amp;MATCH($S1917&amp;$J1917,SorP!C:C,0))))</f>
        <v/>
      </c>
      <c r="U1917" s="168"/>
      <c r="V1917" s="169" t="e">
        <f>IF(C1917="",NA(),MATCH($B1917&amp;$C1917,'Smelter Look-up'!$J:$J,0))</f>
        <v>#N/A</v>
      </c>
      <c r="X1917" s="170">
        <f t="shared" ca="1" si="91"/>
        <v>0</v>
      </c>
      <c r="AB1917" s="314" t="str">
        <f t="shared" si="93"/>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2"/>
        <v/>
      </c>
      <c r="T1918" s="155" t="str">
        <f ca="1">IF(B1918="","",IF(ISERROR(MATCH($J1918,SorP!$B$1:$B$6226,0)),"",INDIRECT("'SorP'!$A$"&amp;MATCH($S1918&amp;$J1918,SorP!C:C,0))))</f>
        <v/>
      </c>
      <c r="U1918" s="168"/>
      <c r="V1918" s="169" t="e">
        <f>IF(C1918="",NA(),MATCH($B1918&amp;$C1918,'Smelter Look-up'!$J:$J,0))</f>
        <v>#N/A</v>
      </c>
      <c r="X1918" s="170">
        <f t="shared" ca="1" si="91"/>
        <v>0</v>
      </c>
      <c r="AB1918" s="314" t="str">
        <f t="shared" si="93"/>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2"/>
        <v/>
      </c>
      <c r="T1919" s="155" t="str">
        <f ca="1">IF(B1919="","",IF(ISERROR(MATCH($J1919,SorP!$B$1:$B$6226,0)),"",INDIRECT("'SorP'!$A$"&amp;MATCH($S1919&amp;$J1919,SorP!C:C,0))))</f>
        <v/>
      </c>
      <c r="U1919" s="168"/>
      <c r="V1919" s="169" t="e">
        <f>IF(C1919="",NA(),MATCH($B1919&amp;$C1919,'Smelter Look-up'!$J:$J,0))</f>
        <v>#N/A</v>
      </c>
      <c r="X1919" s="170">
        <f t="shared" ref="X1919:X1982" ca="1" si="94">IF(AND(C1919="Smelter not listed",OR(LEN(D1919)=0,LEN(E1919)=0)),1,0)</f>
        <v>0</v>
      </c>
      <c r="AB1919" s="314" t="str">
        <f t="shared" si="93"/>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5">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4"/>
        <v>0</v>
      </c>
      <c r="AB1920" s="314" t="str">
        <f t="shared" si="93"/>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5"/>
        <v/>
      </c>
      <c r="T1921" s="155" t="str">
        <f ca="1">IF(B1921="","",IF(ISERROR(MATCH($J1921,SorP!$B$1:$B$6226,0)),"",INDIRECT("'SorP'!$A$"&amp;MATCH($S1921&amp;$J1921,SorP!C:C,0))))</f>
        <v/>
      </c>
      <c r="U1921" s="168"/>
      <c r="V1921" s="169" t="e">
        <f>IF(C1921="",NA(),MATCH($B1921&amp;$C1921,'Smelter Look-up'!$J:$J,0))</f>
        <v>#N/A</v>
      </c>
      <c r="X1921" s="170">
        <f t="shared" ca="1" si="94"/>
        <v>0</v>
      </c>
      <c r="AB1921" s="314" t="str">
        <f t="shared" si="93"/>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5"/>
        <v/>
      </c>
      <c r="T1922" s="155" t="str">
        <f ca="1">IF(B1922="","",IF(ISERROR(MATCH($J1922,SorP!$B$1:$B$6226,0)),"",INDIRECT("'SorP'!$A$"&amp;MATCH($S1922&amp;$J1922,SorP!C:C,0))))</f>
        <v/>
      </c>
      <c r="U1922" s="168"/>
      <c r="V1922" s="169" t="e">
        <f>IF(C1922="",NA(),MATCH($B1922&amp;$C1922,'Smelter Look-up'!$J:$J,0))</f>
        <v>#N/A</v>
      </c>
      <c r="X1922" s="170">
        <f t="shared" ca="1" si="94"/>
        <v>0</v>
      </c>
      <c r="AB1922" s="314" t="str">
        <f t="shared" si="93"/>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5"/>
        <v/>
      </c>
      <c r="T1923" s="155" t="str">
        <f ca="1">IF(B1923="","",IF(ISERROR(MATCH($J1923,SorP!$B$1:$B$6226,0)),"",INDIRECT("'SorP'!$A$"&amp;MATCH($S1923&amp;$J1923,SorP!C:C,0))))</f>
        <v/>
      </c>
      <c r="U1923" s="168"/>
      <c r="V1923" s="169" t="e">
        <f>IF(C1923="",NA(),MATCH($B1923&amp;$C1923,'Smelter Look-up'!$J:$J,0))</f>
        <v>#N/A</v>
      </c>
      <c r="X1923" s="170">
        <f t="shared" ca="1" si="94"/>
        <v>0</v>
      </c>
      <c r="AB1923" s="314" t="str">
        <f t="shared" si="93"/>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5"/>
        <v/>
      </c>
      <c r="T1924" s="155" t="str">
        <f ca="1">IF(B1924="","",IF(ISERROR(MATCH($J1924,SorP!$B$1:$B$6226,0)),"",INDIRECT("'SorP'!$A$"&amp;MATCH($S1924&amp;$J1924,SorP!C:C,0))))</f>
        <v/>
      </c>
      <c r="U1924" s="168"/>
      <c r="V1924" s="169" t="e">
        <f>IF(C1924="",NA(),MATCH($B1924&amp;$C1924,'Smelter Look-up'!$J:$J,0))</f>
        <v>#N/A</v>
      </c>
      <c r="X1924" s="170">
        <f t="shared" ca="1" si="94"/>
        <v>0</v>
      </c>
      <c r="AB1924" s="314" t="str">
        <f t="shared" si="93"/>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5"/>
        <v/>
      </c>
      <c r="T1925" s="155" t="str">
        <f ca="1">IF(B1925="","",IF(ISERROR(MATCH($J1925,SorP!$B$1:$B$6226,0)),"",INDIRECT("'SorP'!$A$"&amp;MATCH($S1925&amp;$J1925,SorP!C:C,0))))</f>
        <v/>
      </c>
      <c r="U1925" s="168"/>
      <c r="V1925" s="169" t="e">
        <f>IF(C1925="",NA(),MATCH($B1925&amp;$C1925,'Smelter Look-up'!$J:$J,0))</f>
        <v>#N/A</v>
      </c>
      <c r="X1925" s="170">
        <f t="shared" ca="1" si="94"/>
        <v>0</v>
      </c>
      <c r="AB1925" s="314" t="str">
        <f t="shared" si="93"/>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5"/>
        <v/>
      </c>
      <c r="T1926" s="155" t="str">
        <f ca="1">IF(B1926="","",IF(ISERROR(MATCH($J1926,SorP!$B$1:$B$6226,0)),"",INDIRECT("'SorP'!$A$"&amp;MATCH($S1926&amp;$J1926,SorP!C:C,0))))</f>
        <v/>
      </c>
      <c r="U1926" s="168"/>
      <c r="V1926" s="169" t="e">
        <f>IF(C1926="",NA(),MATCH($B1926&amp;$C1926,'Smelter Look-up'!$J:$J,0))</f>
        <v>#N/A</v>
      </c>
      <c r="X1926" s="170">
        <f t="shared" ca="1" si="94"/>
        <v>0</v>
      </c>
      <c r="AB1926" s="314" t="str">
        <f t="shared" ref="AB1926:AB1989" si="96">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5"/>
        <v/>
      </c>
      <c r="T1927" s="155" t="str">
        <f ca="1">IF(B1927="","",IF(ISERROR(MATCH($J1927,SorP!$B$1:$B$6226,0)),"",INDIRECT("'SorP'!$A$"&amp;MATCH($S1927&amp;$J1927,SorP!C:C,0))))</f>
        <v/>
      </c>
      <c r="U1927" s="168"/>
      <c r="V1927" s="169" t="e">
        <f>IF(C1927="",NA(),MATCH($B1927&amp;$C1927,'Smelter Look-up'!$J:$J,0))</f>
        <v>#N/A</v>
      </c>
      <c r="X1927" s="170">
        <f t="shared" ca="1" si="94"/>
        <v>0</v>
      </c>
      <c r="AB1927" s="314" t="str">
        <f t="shared" si="96"/>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5"/>
        <v/>
      </c>
      <c r="T1928" s="155" t="str">
        <f ca="1">IF(B1928="","",IF(ISERROR(MATCH($J1928,SorP!$B$1:$B$6226,0)),"",INDIRECT("'SorP'!$A$"&amp;MATCH($S1928&amp;$J1928,SorP!C:C,0))))</f>
        <v/>
      </c>
      <c r="U1928" s="168"/>
      <c r="V1928" s="169" t="e">
        <f>IF(C1928="",NA(),MATCH($B1928&amp;$C1928,'Smelter Look-up'!$J:$J,0))</f>
        <v>#N/A</v>
      </c>
      <c r="X1928" s="170">
        <f t="shared" ca="1" si="94"/>
        <v>0</v>
      </c>
      <c r="AB1928" s="314" t="str">
        <f t="shared" si="96"/>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5"/>
        <v/>
      </c>
      <c r="T1929" s="155" t="str">
        <f ca="1">IF(B1929="","",IF(ISERROR(MATCH($J1929,SorP!$B$1:$B$6226,0)),"",INDIRECT("'SorP'!$A$"&amp;MATCH($S1929&amp;$J1929,SorP!C:C,0))))</f>
        <v/>
      </c>
      <c r="U1929" s="168"/>
      <c r="V1929" s="169" t="e">
        <f>IF(C1929="",NA(),MATCH($B1929&amp;$C1929,'Smelter Look-up'!$J:$J,0))</f>
        <v>#N/A</v>
      </c>
      <c r="X1929" s="170">
        <f t="shared" ca="1" si="94"/>
        <v>0</v>
      </c>
      <c r="AB1929" s="314" t="str">
        <f t="shared" si="96"/>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5"/>
        <v/>
      </c>
      <c r="T1930" s="155" t="str">
        <f ca="1">IF(B1930="","",IF(ISERROR(MATCH($J1930,SorP!$B$1:$B$6226,0)),"",INDIRECT("'SorP'!$A$"&amp;MATCH($S1930&amp;$J1930,SorP!C:C,0))))</f>
        <v/>
      </c>
      <c r="U1930" s="168"/>
      <c r="V1930" s="169" t="e">
        <f>IF(C1930="",NA(),MATCH($B1930&amp;$C1930,'Smelter Look-up'!$J:$J,0))</f>
        <v>#N/A</v>
      </c>
      <c r="X1930" s="170">
        <f t="shared" ca="1" si="94"/>
        <v>0</v>
      </c>
      <c r="AB1930" s="314" t="str">
        <f t="shared" si="96"/>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5"/>
        <v/>
      </c>
      <c r="T1931" s="155" t="str">
        <f ca="1">IF(B1931="","",IF(ISERROR(MATCH($J1931,SorP!$B$1:$B$6226,0)),"",INDIRECT("'SorP'!$A$"&amp;MATCH($S1931&amp;$J1931,SorP!C:C,0))))</f>
        <v/>
      </c>
      <c r="U1931" s="168"/>
      <c r="V1931" s="169" t="e">
        <f>IF(C1931="",NA(),MATCH($B1931&amp;$C1931,'Smelter Look-up'!$J:$J,0))</f>
        <v>#N/A</v>
      </c>
      <c r="X1931" s="170">
        <f t="shared" ca="1" si="94"/>
        <v>0</v>
      </c>
      <c r="AB1931" s="314" t="str">
        <f t="shared" si="96"/>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5"/>
        <v/>
      </c>
      <c r="T1932" s="155" t="str">
        <f ca="1">IF(B1932="","",IF(ISERROR(MATCH($J1932,SorP!$B$1:$B$6226,0)),"",INDIRECT("'SorP'!$A$"&amp;MATCH($S1932&amp;$J1932,SorP!C:C,0))))</f>
        <v/>
      </c>
      <c r="U1932" s="168"/>
      <c r="V1932" s="169" t="e">
        <f>IF(C1932="",NA(),MATCH($B1932&amp;$C1932,'Smelter Look-up'!$J:$J,0))</f>
        <v>#N/A</v>
      </c>
      <c r="X1932" s="170">
        <f t="shared" ca="1" si="94"/>
        <v>0</v>
      </c>
      <c r="AB1932" s="314" t="str">
        <f t="shared" si="96"/>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5"/>
        <v/>
      </c>
      <c r="T1933" s="155" t="str">
        <f ca="1">IF(B1933="","",IF(ISERROR(MATCH($J1933,SorP!$B$1:$B$6226,0)),"",INDIRECT("'SorP'!$A$"&amp;MATCH($S1933&amp;$J1933,SorP!C:C,0))))</f>
        <v/>
      </c>
      <c r="U1933" s="168"/>
      <c r="V1933" s="169" t="e">
        <f>IF(C1933="",NA(),MATCH($B1933&amp;$C1933,'Smelter Look-up'!$J:$J,0))</f>
        <v>#N/A</v>
      </c>
      <c r="X1933" s="170">
        <f t="shared" ca="1" si="94"/>
        <v>0</v>
      </c>
      <c r="AB1933" s="314" t="str">
        <f t="shared" si="96"/>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5"/>
        <v/>
      </c>
      <c r="T1934" s="155" t="str">
        <f ca="1">IF(B1934="","",IF(ISERROR(MATCH($J1934,SorP!$B$1:$B$6226,0)),"",INDIRECT("'SorP'!$A$"&amp;MATCH($S1934&amp;$J1934,SorP!C:C,0))))</f>
        <v/>
      </c>
      <c r="U1934" s="168"/>
      <c r="V1934" s="169" t="e">
        <f>IF(C1934="",NA(),MATCH($B1934&amp;$C1934,'Smelter Look-up'!$J:$J,0))</f>
        <v>#N/A</v>
      </c>
      <c r="X1934" s="170">
        <f t="shared" ca="1" si="94"/>
        <v>0</v>
      </c>
      <c r="AB1934" s="314" t="str">
        <f t="shared" si="96"/>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5"/>
        <v/>
      </c>
      <c r="T1935" s="155" t="str">
        <f ca="1">IF(B1935="","",IF(ISERROR(MATCH($J1935,SorP!$B$1:$B$6226,0)),"",INDIRECT("'SorP'!$A$"&amp;MATCH($S1935&amp;$J1935,SorP!C:C,0))))</f>
        <v/>
      </c>
      <c r="U1935" s="168"/>
      <c r="V1935" s="169" t="e">
        <f>IF(C1935="",NA(),MATCH($B1935&amp;$C1935,'Smelter Look-up'!$J:$J,0))</f>
        <v>#N/A</v>
      </c>
      <c r="X1935" s="170">
        <f t="shared" ca="1" si="94"/>
        <v>0</v>
      </c>
      <c r="AB1935" s="314" t="str">
        <f t="shared" si="96"/>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5"/>
        <v/>
      </c>
      <c r="T1936" s="155" t="str">
        <f ca="1">IF(B1936="","",IF(ISERROR(MATCH($J1936,SorP!$B$1:$B$6226,0)),"",INDIRECT("'SorP'!$A$"&amp;MATCH($S1936&amp;$J1936,SorP!C:C,0))))</f>
        <v/>
      </c>
      <c r="U1936" s="168"/>
      <c r="V1936" s="169" t="e">
        <f>IF(C1936="",NA(),MATCH($B1936&amp;$C1936,'Smelter Look-up'!$J:$J,0))</f>
        <v>#N/A</v>
      </c>
      <c r="X1936" s="170">
        <f t="shared" ca="1" si="94"/>
        <v>0</v>
      </c>
      <c r="AB1936" s="314" t="str">
        <f t="shared" si="96"/>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5"/>
        <v/>
      </c>
      <c r="T1937" s="155" t="str">
        <f ca="1">IF(B1937="","",IF(ISERROR(MATCH($J1937,SorP!$B$1:$B$6226,0)),"",INDIRECT("'SorP'!$A$"&amp;MATCH($S1937&amp;$J1937,SorP!C:C,0))))</f>
        <v/>
      </c>
      <c r="U1937" s="168"/>
      <c r="V1937" s="169" t="e">
        <f>IF(C1937="",NA(),MATCH($B1937&amp;$C1937,'Smelter Look-up'!$J:$J,0))</f>
        <v>#N/A</v>
      </c>
      <c r="X1937" s="170">
        <f t="shared" ca="1" si="94"/>
        <v>0</v>
      </c>
      <c r="AB1937" s="314" t="str">
        <f t="shared" si="96"/>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5"/>
        <v/>
      </c>
      <c r="T1938" s="155" t="str">
        <f ca="1">IF(B1938="","",IF(ISERROR(MATCH($J1938,SorP!$B$1:$B$6226,0)),"",INDIRECT("'SorP'!$A$"&amp;MATCH($S1938&amp;$J1938,SorP!C:C,0))))</f>
        <v/>
      </c>
      <c r="U1938" s="168"/>
      <c r="V1938" s="169" t="e">
        <f>IF(C1938="",NA(),MATCH($B1938&amp;$C1938,'Smelter Look-up'!$J:$J,0))</f>
        <v>#N/A</v>
      </c>
      <c r="X1938" s="170">
        <f t="shared" ca="1" si="94"/>
        <v>0</v>
      </c>
      <c r="AB1938" s="314" t="str">
        <f t="shared" si="96"/>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5"/>
        <v/>
      </c>
      <c r="T1939" s="155" t="str">
        <f ca="1">IF(B1939="","",IF(ISERROR(MATCH($J1939,SorP!$B$1:$B$6226,0)),"",INDIRECT("'SorP'!$A$"&amp;MATCH($S1939&amp;$J1939,SorP!C:C,0))))</f>
        <v/>
      </c>
      <c r="U1939" s="168"/>
      <c r="V1939" s="169" t="e">
        <f>IF(C1939="",NA(),MATCH($B1939&amp;$C1939,'Smelter Look-up'!$J:$J,0))</f>
        <v>#N/A</v>
      </c>
      <c r="X1939" s="170">
        <f t="shared" ca="1" si="94"/>
        <v>0</v>
      </c>
      <c r="AB1939" s="314" t="str">
        <f t="shared" si="96"/>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5"/>
        <v/>
      </c>
      <c r="T1940" s="155" t="str">
        <f ca="1">IF(B1940="","",IF(ISERROR(MATCH($J1940,SorP!$B$1:$B$6226,0)),"",INDIRECT("'SorP'!$A$"&amp;MATCH($S1940&amp;$J1940,SorP!C:C,0))))</f>
        <v/>
      </c>
      <c r="U1940" s="168"/>
      <c r="V1940" s="169" t="e">
        <f>IF(C1940="",NA(),MATCH($B1940&amp;$C1940,'Smelter Look-up'!$J:$J,0))</f>
        <v>#N/A</v>
      </c>
      <c r="X1940" s="170">
        <f t="shared" ca="1" si="94"/>
        <v>0</v>
      </c>
      <c r="AB1940" s="314" t="str">
        <f t="shared" si="96"/>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5"/>
        <v/>
      </c>
      <c r="T1941" s="155" t="str">
        <f ca="1">IF(B1941="","",IF(ISERROR(MATCH($J1941,SorP!$B$1:$B$6226,0)),"",INDIRECT("'SorP'!$A$"&amp;MATCH($S1941&amp;$J1941,SorP!C:C,0))))</f>
        <v/>
      </c>
      <c r="U1941" s="168"/>
      <c r="V1941" s="169" t="e">
        <f>IF(C1941="",NA(),MATCH($B1941&amp;$C1941,'Smelter Look-up'!$J:$J,0))</f>
        <v>#N/A</v>
      </c>
      <c r="X1941" s="170">
        <f t="shared" ca="1" si="94"/>
        <v>0</v>
      </c>
      <c r="AB1941" s="314" t="str">
        <f t="shared" si="96"/>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5"/>
        <v/>
      </c>
      <c r="T1942" s="155" t="str">
        <f ca="1">IF(B1942="","",IF(ISERROR(MATCH($J1942,SorP!$B$1:$B$6226,0)),"",INDIRECT("'SorP'!$A$"&amp;MATCH($S1942&amp;$J1942,SorP!C:C,0))))</f>
        <v/>
      </c>
      <c r="U1942" s="168"/>
      <c r="V1942" s="169" t="e">
        <f>IF(C1942="",NA(),MATCH($B1942&amp;$C1942,'Smelter Look-up'!$J:$J,0))</f>
        <v>#N/A</v>
      </c>
      <c r="X1942" s="170">
        <f t="shared" ca="1" si="94"/>
        <v>0</v>
      </c>
      <c r="AB1942" s="314" t="str">
        <f t="shared" si="96"/>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5"/>
        <v/>
      </c>
      <c r="T1943" s="155" t="str">
        <f ca="1">IF(B1943="","",IF(ISERROR(MATCH($J1943,SorP!$B$1:$B$6226,0)),"",INDIRECT("'SorP'!$A$"&amp;MATCH($S1943&amp;$J1943,SorP!C:C,0))))</f>
        <v/>
      </c>
      <c r="U1943" s="168"/>
      <c r="V1943" s="169" t="e">
        <f>IF(C1943="",NA(),MATCH($B1943&amp;$C1943,'Smelter Look-up'!$J:$J,0))</f>
        <v>#N/A</v>
      </c>
      <c r="X1943" s="170">
        <f t="shared" ca="1" si="94"/>
        <v>0</v>
      </c>
      <c r="AB1943" s="314" t="str">
        <f t="shared" si="96"/>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5"/>
        <v/>
      </c>
      <c r="T1944" s="155" t="str">
        <f ca="1">IF(B1944="","",IF(ISERROR(MATCH($J1944,SorP!$B$1:$B$6226,0)),"",INDIRECT("'SorP'!$A$"&amp;MATCH($S1944&amp;$J1944,SorP!C:C,0))))</f>
        <v/>
      </c>
      <c r="U1944" s="168"/>
      <c r="V1944" s="169" t="e">
        <f>IF(C1944="",NA(),MATCH($B1944&amp;$C1944,'Smelter Look-up'!$J:$J,0))</f>
        <v>#N/A</v>
      </c>
      <c r="X1944" s="170">
        <f t="shared" ca="1" si="94"/>
        <v>0</v>
      </c>
      <c r="AB1944" s="314" t="str">
        <f t="shared" si="96"/>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5"/>
        <v/>
      </c>
      <c r="T1945" s="155" t="str">
        <f ca="1">IF(B1945="","",IF(ISERROR(MATCH($J1945,SorP!$B$1:$B$6226,0)),"",INDIRECT("'SorP'!$A$"&amp;MATCH($S1945&amp;$J1945,SorP!C:C,0))))</f>
        <v/>
      </c>
      <c r="U1945" s="168"/>
      <c r="V1945" s="169" t="e">
        <f>IF(C1945="",NA(),MATCH($B1945&amp;$C1945,'Smelter Look-up'!$J:$J,0))</f>
        <v>#N/A</v>
      </c>
      <c r="X1945" s="170">
        <f t="shared" ca="1" si="94"/>
        <v>0</v>
      </c>
      <c r="AB1945" s="314" t="str">
        <f t="shared" si="96"/>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5"/>
        <v/>
      </c>
      <c r="T1946" s="155" t="str">
        <f ca="1">IF(B1946="","",IF(ISERROR(MATCH($J1946,SorP!$B$1:$B$6226,0)),"",INDIRECT("'SorP'!$A$"&amp;MATCH($S1946&amp;$J1946,SorP!C:C,0))))</f>
        <v/>
      </c>
      <c r="U1946" s="168"/>
      <c r="V1946" s="169" t="e">
        <f>IF(C1946="",NA(),MATCH($B1946&amp;$C1946,'Smelter Look-up'!$J:$J,0))</f>
        <v>#N/A</v>
      </c>
      <c r="X1946" s="170">
        <f t="shared" ca="1" si="94"/>
        <v>0</v>
      </c>
      <c r="AB1946" s="314" t="str">
        <f t="shared" si="96"/>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5"/>
        <v/>
      </c>
      <c r="T1947" s="155" t="str">
        <f ca="1">IF(B1947="","",IF(ISERROR(MATCH($J1947,SorP!$B$1:$B$6226,0)),"",INDIRECT("'SorP'!$A$"&amp;MATCH($S1947&amp;$J1947,SorP!C:C,0))))</f>
        <v/>
      </c>
      <c r="U1947" s="168"/>
      <c r="V1947" s="169" t="e">
        <f>IF(C1947="",NA(),MATCH($B1947&amp;$C1947,'Smelter Look-up'!$J:$J,0))</f>
        <v>#N/A</v>
      </c>
      <c r="X1947" s="170">
        <f t="shared" ca="1" si="94"/>
        <v>0</v>
      </c>
      <c r="AB1947" s="314" t="str">
        <f t="shared" si="96"/>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5"/>
        <v/>
      </c>
      <c r="T1948" s="155" t="str">
        <f ca="1">IF(B1948="","",IF(ISERROR(MATCH($J1948,SorP!$B$1:$B$6226,0)),"",INDIRECT("'SorP'!$A$"&amp;MATCH($S1948&amp;$J1948,SorP!C:C,0))))</f>
        <v/>
      </c>
      <c r="U1948" s="168"/>
      <c r="V1948" s="169" t="e">
        <f>IF(C1948="",NA(),MATCH($B1948&amp;$C1948,'Smelter Look-up'!$J:$J,0))</f>
        <v>#N/A</v>
      </c>
      <c r="X1948" s="170">
        <f t="shared" ca="1" si="94"/>
        <v>0</v>
      </c>
      <c r="AB1948" s="314" t="str">
        <f t="shared" si="96"/>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5"/>
        <v/>
      </c>
      <c r="T1949" s="155" t="str">
        <f ca="1">IF(B1949="","",IF(ISERROR(MATCH($J1949,SorP!$B$1:$B$6226,0)),"",INDIRECT("'SorP'!$A$"&amp;MATCH($S1949&amp;$J1949,SorP!C:C,0))))</f>
        <v/>
      </c>
      <c r="U1949" s="168"/>
      <c r="V1949" s="169" t="e">
        <f>IF(C1949="",NA(),MATCH($B1949&amp;$C1949,'Smelter Look-up'!$J:$J,0))</f>
        <v>#N/A</v>
      </c>
      <c r="X1949" s="170">
        <f t="shared" ca="1" si="94"/>
        <v>0</v>
      </c>
      <c r="AB1949" s="314" t="str">
        <f t="shared" si="96"/>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5"/>
        <v/>
      </c>
      <c r="T1950" s="155" t="str">
        <f ca="1">IF(B1950="","",IF(ISERROR(MATCH($J1950,SorP!$B$1:$B$6226,0)),"",INDIRECT("'SorP'!$A$"&amp;MATCH($S1950&amp;$J1950,SorP!C:C,0))))</f>
        <v/>
      </c>
      <c r="U1950" s="168"/>
      <c r="V1950" s="169" t="e">
        <f>IF(C1950="",NA(),MATCH($B1950&amp;$C1950,'Smelter Look-up'!$J:$J,0))</f>
        <v>#N/A</v>
      </c>
      <c r="X1950" s="170">
        <f t="shared" ca="1" si="94"/>
        <v>0</v>
      </c>
      <c r="AB1950" s="314" t="str">
        <f t="shared" si="96"/>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5"/>
        <v/>
      </c>
      <c r="T1951" s="155" t="str">
        <f ca="1">IF(B1951="","",IF(ISERROR(MATCH($J1951,SorP!$B$1:$B$6226,0)),"",INDIRECT("'SorP'!$A$"&amp;MATCH($S1951&amp;$J1951,SorP!C:C,0))))</f>
        <v/>
      </c>
      <c r="U1951" s="168"/>
      <c r="V1951" s="169" t="e">
        <f>IF(C1951="",NA(),MATCH($B1951&amp;$C1951,'Smelter Look-up'!$J:$J,0))</f>
        <v>#N/A</v>
      </c>
      <c r="X1951" s="170">
        <f t="shared" ca="1" si="94"/>
        <v>0</v>
      </c>
      <c r="AB1951" s="314" t="str">
        <f t="shared" si="96"/>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5"/>
        <v/>
      </c>
      <c r="T1952" s="155" t="str">
        <f ca="1">IF(B1952="","",IF(ISERROR(MATCH($J1952,SorP!$B$1:$B$6226,0)),"",INDIRECT("'SorP'!$A$"&amp;MATCH($S1952&amp;$J1952,SorP!C:C,0))))</f>
        <v/>
      </c>
      <c r="U1952" s="168"/>
      <c r="V1952" s="169" t="e">
        <f>IF(C1952="",NA(),MATCH($B1952&amp;$C1952,'Smelter Look-up'!$J:$J,0))</f>
        <v>#N/A</v>
      </c>
      <c r="X1952" s="170">
        <f t="shared" ca="1" si="94"/>
        <v>0</v>
      </c>
      <c r="AB1952" s="314" t="str">
        <f t="shared" si="96"/>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5"/>
        <v/>
      </c>
      <c r="T1953" s="155" t="str">
        <f ca="1">IF(B1953="","",IF(ISERROR(MATCH($J1953,SorP!$B$1:$B$6226,0)),"",INDIRECT("'SorP'!$A$"&amp;MATCH($S1953&amp;$J1953,SorP!C:C,0))))</f>
        <v/>
      </c>
      <c r="U1953" s="168"/>
      <c r="V1953" s="169" t="e">
        <f>IF(C1953="",NA(),MATCH($B1953&amp;$C1953,'Smelter Look-up'!$J:$J,0))</f>
        <v>#N/A</v>
      </c>
      <c r="X1953" s="170">
        <f t="shared" ca="1" si="94"/>
        <v>0</v>
      </c>
      <c r="AB1953" s="314" t="str">
        <f t="shared" si="96"/>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5"/>
        <v/>
      </c>
      <c r="T1954" s="155" t="str">
        <f ca="1">IF(B1954="","",IF(ISERROR(MATCH($J1954,SorP!$B$1:$B$6226,0)),"",INDIRECT("'SorP'!$A$"&amp;MATCH($S1954&amp;$J1954,SorP!C:C,0))))</f>
        <v/>
      </c>
      <c r="U1954" s="168"/>
      <c r="V1954" s="169" t="e">
        <f>IF(C1954="",NA(),MATCH($B1954&amp;$C1954,'Smelter Look-up'!$J:$J,0))</f>
        <v>#N/A</v>
      </c>
      <c r="X1954" s="170">
        <f t="shared" ca="1" si="94"/>
        <v>0</v>
      </c>
      <c r="AB1954" s="314" t="str">
        <f t="shared" si="96"/>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5"/>
        <v/>
      </c>
      <c r="T1955" s="155" t="str">
        <f ca="1">IF(B1955="","",IF(ISERROR(MATCH($J1955,SorP!$B$1:$B$6226,0)),"",INDIRECT("'SorP'!$A$"&amp;MATCH($S1955&amp;$J1955,SorP!C:C,0))))</f>
        <v/>
      </c>
      <c r="U1955" s="168"/>
      <c r="V1955" s="169" t="e">
        <f>IF(C1955="",NA(),MATCH($B1955&amp;$C1955,'Smelter Look-up'!$J:$J,0))</f>
        <v>#N/A</v>
      </c>
      <c r="X1955" s="170">
        <f t="shared" ca="1" si="94"/>
        <v>0</v>
      </c>
      <c r="AB1955" s="314" t="str">
        <f t="shared" si="96"/>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5"/>
        <v/>
      </c>
      <c r="T1956" s="155" t="str">
        <f ca="1">IF(B1956="","",IF(ISERROR(MATCH($J1956,SorP!$B$1:$B$6226,0)),"",INDIRECT("'SorP'!$A$"&amp;MATCH($S1956&amp;$J1956,SorP!C:C,0))))</f>
        <v/>
      </c>
      <c r="U1956" s="168"/>
      <c r="V1956" s="169" t="e">
        <f>IF(C1956="",NA(),MATCH($B1956&amp;$C1956,'Smelter Look-up'!$J:$J,0))</f>
        <v>#N/A</v>
      </c>
      <c r="X1956" s="170">
        <f t="shared" ca="1" si="94"/>
        <v>0</v>
      </c>
      <c r="AB1956" s="314" t="str">
        <f t="shared" si="96"/>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5"/>
        <v/>
      </c>
      <c r="T1957" s="155" t="str">
        <f ca="1">IF(B1957="","",IF(ISERROR(MATCH($J1957,SorP!$B$1:$B$6226,0)),"",INDIRECT("'SorP'!$A$"&amp;MATCH($S1957&amp;$J1957,SorP!C:C,0))))</f>
        <v/>
      </c>
      <c r="U1957" s="168"/>
      <c r="V1957" s="169" t="e">
        <f>IF(C1957="",NA(),MATCH($B1957&amp;$C1957,'Smelter Look-up'!$J:$J,0))</f>
        <v>#N/A</v>
      </c>
      <c r="X1957" s="170">
        <f t="shared" ca="1" si="94"/>
        <v>0</v>
      </c>
      <c r="AB1957" s="314" t="str">
        <f t="shared" si="96"/>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5"/>
        <v/>
      </c>
      <c r="T1958" s="155" t="str">
        <f ca="1">IF(B1958="","",IF(ISERROR(MATCH($J1958,SorP!$B$1:$B$6226,0)),"",INDIRECT("'SorP'!$A$"&amp;MATCH($S1958&amp;$J1958,SorP!C:C,0))))</f>
        <v/>
      </c>
      <c r="U1958" s="168"/>
      <c r="V1958" s="169" t="e">
        <f>IF(C1958="",NA(),MATCH($B1958&amp;$C1958,'Smelter Look-up'!$J:$J,0))</f>
        <v>#N/A</v>
      </c>
      <c r="X1958" s="170">
        <f t="shared" ca="1" si="94"/>
        <v>0</v>
      </c>
      <c r="AB1958" s="314" t="str">
        <f t="shared" si="96"/>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5"/>
        <v/>
      </c>
      <c r="T1959" s="155" t="str">
        <f ca="1">IF(B1959="","",IF(ISERROR(MATCH($J1959,SorP!$B$1:$B$6226,0)),"",INDIRECT("'SorP'!$A$"&amp;MATCH($S1959&amp;$J1959,SorP!C:C,0))))</f>
        <v/>
      </c>
      <c r="U1959" s="168"/>
      <c r="V1959" s="169" t="e">
        <f>IF(C1959="",NA(),MATCH($B1959&amp;$C1959,'Smelter Look-up'!$J:$J,0))</f>
        <v>#N/A</v>
      </c>
      <c r="X1959" s="170">
        <f t="shared" ca="1" si="94"/>
        <v>0</v>
      </c>
      <c r="AB1959" s="314" t="str">
        <f t="shared" si="96"/>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5"/>
        <v/>
      </c>
      <c r="T1960" s="155" t="str">
        <f ca="1">IF(B1960="","",IF(ISERROR(MATCH($J1960,SorP!$B$1:$B$6226,0)),"",INDIRECT("'SorP'!$A$"&amp;MATCH($S1960&amp;$J1960,SorP!C:C,0))))</f>
        <v/>
      </c>
      <c r="U1960" s="168"/>
      <c r="V1960" s="169" t="e">
        <f>IF(C1960="",NA(),MATCH($B1960&amp;$C1960,'Smelter Look-up'!$J:$J,0))</f>
        <v>#N/A</v>
      </c>
      <c r="X1960" s="170">
        <f t="shared" ca="1" si="94"/>
        <v>0</v>
      </c>
      <c r="AB1960" s="314" t="str">
        <f t="shared" si="96"/>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5"/>
        <v/>
      </c>
      <c r="T1961" s="155" t="str">
        <f ca="1">IF(B1961="","",IF(ISERROR(MATCH($J1961,SorP!$B$1:$B$6226,0)),"",INDIRECT("'SorP'!$A$"&amp;MATCH($S1961&amp;$J1961,SorP!C:C,0))))</f>
        <v/>
      </c>
      <c r="U1961" s="168"/>
      <c r="V1961" s="169" t="e">
        <f>IF(C1961="",NA(),MATCH($B1961&amp;$C1961,'Smelter Look-up'!$J:$J,0))</f>
        <v>#N/A</v>
      </c>
      <c r="X1961" s="170">
        <f t="shared" ca="1" si="94"/>
        <v>0</v>
      </c>
      <c r="AB1961" s="314" t="str">
        <f t="shared" si="96"/>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5"/>
        <v/>
      </c>
      <c r="T1962" s="155" t="str">
        <f ca="1">IF(B1962="","",IF(ISERROR(MATCH($J1962,SorP!$B$1:$B$6226,0)),"",INDIRECT("'SorP'!$A$"&amp;MATCH($S1962&amp;$J1962,SorP!C:C,0))))</f>
        <v/>
      </c>
      <c r="U1962" s="168"/>
      <c r="V1962" s="169" t="e">
        <f>IF(C1962="",NA(),MATCH($B1962&amp;$C1962,'Smelter Look-up'!$J:$J,0))</f>
        <v>#N/A</v>
      </c>
      <c r="X1962" s="170">
        <f t="shared" ca="1" si="94"/>
        <v>0</v>
      </c>
      <c r="AB1962" s="314" t="str">
        <f t="shared" si="96"/>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5"/>
        <v/>
      </c>
      <c r="T1963" s="155" t="str">
        <f ca="1">IF(B1963="","",IF(ISERROR(MATCH($J1963,SorP!$B$1:$B$6226,0)),"",INDIRECT("'SorP'!$A$"&amp;MATCH($S1963&amp;$J1963,SorP!C:C,0))))</f>
        <v/>
      </c>
      <c r="U1963" s="168"/>
      <c r="V1963" s="169" t="e">
        <f>IF(C1963="",NA(),MATCH($B1963&amp;$C1963,'Smelter Look-up'!$J:$J,0))</f>
        <v>#N/A</v>
      </c>
      <c r="X1963" s="170">
        <f t="shared" ca="1" si="94"/>
        <v>0</v>
      </c>
      <c r="AB1963" s="314" t="str">
        <f t="shared" si="96"/>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5"/>
        <v/>
      </c>
      <c r="T1964" s="155" t="str">
        <f ca="1">IF(B1964="","",IF(ISERROR(MATCH($J1964,SorP!$B$1:$B$6226,0)),"",INDIRECT("'SorP'!$A$"&amp;MATCH($S1964&amp;$J1964,SorP!C:C,0))))</f>
        <v/>
      </c>
      <c r="U1964" s="168"/>
      <c r="V1964" s="169" t="e">
        <f>IF(C1964="",NA(),MATCH($B1964&amp;$C1964,'Smelter Look-up'!$J:$J,0))</f>
        <v>#N/A</v>
      </c>
      <c r="X1964" s="170">
        <f t="shared" ca="1" si="94"/>
        <v>0</v>
      </c>
      <c r="AB1964" s="314" t="str">
        <f t="shared" si="96"/>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5"/>
        <v/>
      </c>
      <c r="T1965" s="155" t="str">
        <f ca="1">IF(B1965="","",IF(ISERROR(MATCH($J1965,SorP!$B$1:$B$6226,0)),"",INDIRECT("'SorP'!$A$"&amp;MATCH($S1965&amp;$J1965,SorP!C:C,0))))</f>
        <v/>
      </c>
      <c r="U1965" s="168"/>
      <c r="V1965" s="169" t="e">
        <f>IF(C1965="",NA(),MATCH($B1965&amp;$C1965,'Smelter Look-up'!$J:$J,0))</f>
        <v>#N/A</v>
      </c>
      <c r="X1965" s="170">
        <f t="shared" ca="1" si="94"/>
        <v>0</v>
      </c>
      <c r="AB1965" s="314" t="str">
        <f t="shared" si="96"/>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5"/>
        <v/>
      </c>
      <c r="T1966" s="155" t="str">
        <f ca="1">IF(B1966="","",IF(ISERROR(MATCH($J1966,SorP!$B$1:$B$6226,0)),"",INDIRECT("'SorP'!$A$"&amp;MATCH($S1966&amp;$J1966,SorP!C:C,0))))</f>
        <v/>
      </c>
      <c r="U1966" s="168"/>
      <c r="V1966" s="169" t="e">
        <f>IF(C1966="",NA(),MATCH($B1966&amp;$C1966,'Smelter Look-up'!$J:$J,0))</f>
        <v>#N/A</v>
      </c>
      <c r="X1966" s="170">
        <f t="shared" ca="1" si="94"/>
        <v>0</v>
      </c>
      <c r="AB1966" s="314" t="str">
        <f t="shared" si="96"/>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5"/>
        <v/>
      </c>
      <c r="T1967" s="155" t="str">
        <f ca="1">IF(B1967="","",IF(ISERROR(MATCH($J1967,SorP!$B$1:$B$6226,0)),"",INDIRECT("'SorP'!$A$"&amp;MATCH($S1967&amp;$J1967,SorP!C:C,0))))</f>
        <v/>
      </c>
      <c r="U1967" s="168"/>
      <c r="V1967" s="169" t="e">
        <f>IF(C1967="",NA(),MATCH($B1967&amp;$C1967,'Smelter Look-up'!$J:$J,0))</f>
        <v>#N/A</v>
      </c>
      <c r="X1967" s="170">
        <f t="shared" ca="1" si="94"/>
        <v>0</v>
      </c>
      <c r="AB1967" s="314" t="str">
        <f t="shared" si="96"/>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5"/>
        <v/>
      </c>
      <c r="T1968" s="155" t="str">
        <f ca="1">IF(B1968="","",IF(ISERROR(MATCH($J1968,SorP!$B$1:$B$6226,0)),"",INDIRECT("'SorP'!$A$"&amp;MATCH($S1968&amp;$J1968,SorP!C:C,0))))</f>
        <v/>
      </c>
      <c r="U1968" s="168"/>
      <c r="V1968" s="169" t="e">
        <f>IF(C1968="",NA(),MATCH($B1968&amp;$C1968,'Smelter Look-up'!$J:$J,0))</f>
        <v>#N/A</v>
      </c>
      <c r="X1968" s="170">
        <f t="shared" ca="1" si="94"/>
        <v>0</v>
      </c>
      <c r="AB1968" s="314" t="str">
        <f t="shared" si="96"/>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5"/>
        <v/>
      </c>
      <c r="T1969" s="155" t="str">
        <f ca="1">IF(B1969="","",IF(ISERROR(MATCH($J1969,SorP!$B$1:$B$6226,0)),"",INDIRECT("'SorP'!$A$"&amp;MATCH($S1969&amp;$J1969,SorP!C:C,0))))</f>
        <v/>
      </c>
      <c r="U1969" s="168"/>
      <c r="V1969" s="169" t="e">
        <f>IF(C1969="",NA(),MATCH($B1969&amp;$C1969,'Smelter Look-up'!$J:$J,0))</f>
        <v>#N/A</v>
      </c>
      <c r="X1969" s="170">
        <f t="shared" ca="1" si="94"/>
        <v>0</v>
      </c>
      <c r="AB1969" s="314" t="str">
        <f t="shared" si="96"/>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5"/>
        <v/>
      </c>
      <c r="T1970" s="155" t="str">
        <f ca="1">IF(B1970="","",IF(ISERROR(MATCH($J1970,SorP!$B$1:$B$6226,0)),"",INDIRECT("'SorP'!$A$"&amp;MATCH($S1970&amp;$J1970,SorP!C:C,0))))</f>
        <v/>
      </c>
      <c r="U1970" s="168"/>
      <c r="V1970" s="169" t="e">
        <f>IF(C1970="",NA(),MATCH($B1970&amp;$C1970,'Smelter Look-up'!$J:$J,0))</f>
        <v>#N/A</v>
      </c>
      <c r="X1970" s="170">
        <f t="shared" ca="1" si="94"/>
        <v>0</v>
      </c>
      <c r="AB1970" s="314" t="str">
        <f t="shared" si="96"/>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5"/>
        <v/>
      </c>
      <c r="T1971" s="155" t="str">
        <f ca="1">IF(B1971="","",IF(ISERROR(MATCH($J1971,SorP!$B$1:$B$6226,0)),"",INDIRECT("'SorP'!$A$"&amp;MATCH($S1971&amp;$J1971,SorP!C:C,0))))</f>
        <v/>
      </c>
      <c r="U1971" s="168"/>
      <c r="V1971" s="169" t="e">
        <f>IF(C1971="",NA(),MATCH($B1971&amp;$C1971,'Smelter Look-up'!$J:$J,0))</f>
        <v>#N/A</v>
      </c>
      <c r="X1971" s="170">
        <f t="shared" ca="1" si="94"/>
        <v>0</v>
      </c>
      <c r="AB1971" s="314" t="str">
        <f t="shared" si="96"/>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5"/>
        <v/>
      </c>
      <c r="T1972" s="155" t="str">
        <f ca="1">IF(B1972="","",IF(ISERROR(MATCH($J1972,SorP!$B$1:$B$6226,0)),"",INDIRECT("'SorP'!$A$"&amp;MATCH($S1972&amp;$J1972,SorP!C:C,0))))</f>
        <v/>
      </c>
      <c r="U1972" s="168"/>
      <c r="V1972" s="169" t="e">
        <f>IF(C1972="",NA(),MATCH($B1972&amp;$C1972,'Smelter Look-up'!$J:$J,0))</f>
        <v>#N/A</v>
      </c>
      <c r="X1972" s="170">
        <f t="shared" ca="1" si="94"/>
        <v>0</v>
      </c>
      <c r="AB1972" s="314" t="str">
        <f t="shared" si="96"/>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5"/>
        <v/>
      </c>
      <c r="T1973" s="155" t="str">
        <f ca="1">IF(B1973="","",IF(ISERROR(MATCH($J1973,SorP!$B$1:$B$6226,0)),"",INDIRECT("'SorP'!$A$"&amp;MATCH($S1973&amp;$J1973,SorP!C:C,0))))</f>
        <v/>
      </c>
      <c r="U1973" s="168"/>
      <c r="V1973" s="169" t="e">
        <f>IF(C1973="",NA(),MATCH($B1973&amp;$C1973,'Smelter Look-up'!$J:$J,0))</f>
        <v>#N/A</v>
      </c>
      <c r="X1973" s="170">
        <f t="shared" ca="1" si="94"/>
        <v>0</v>
      </c>
      <c r="AB1973" s="314" t="str">
        <f t="shared" si="96"/>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5"/>
        <v/>
      </c>
      <c r="T1974" s="155" t="str">
        <f ca="1">IF(B1974="","",IF(ISERROR(MATCH($J1974,SorP!$B$1:$B$6226,0)),"",INDIRECT("'SorP'!$A$"&amp;MATCH($S1974&amp;$J1974,SorP!C:C,0))))</f>
        <v/>
      </c>
      <c r="U1974" s="168"/>
      <c r="V1974" s="169" t="e">
        <f>IF(C1974="",NA(),MATCH($B1974&amp;$C1974,'Smelter Look-up'!$J:$J,0))</f>
        <v>#N/A</v>
      </c>
      <c r="X1974" s="170">
        <f t="shared" ca="1" si="94"/>
        <v>0</v>
      </c>
      <c r="AB1974" s="314" t="str">
        <f t="shared" si="96"/>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5"/>
        <v/>
      </c>
      <c r="T1975" s="155" t="str">
        <f ca="1">IF(B1975="","",IF(ISERROR(MATCH($J1975,SorP!$B$1:$B$6226,0)),"",INDIRECT("'SorP'!$A$"&amp;MATCH($S1975&amp;$J1975,SorP!C:C,0))))</f>
        <v/>
      </c>
      <c r="U1975" s="168"/>
      <c r="V1975" s="169" t="e">
        <f>IF(C1975="",NA(),MATCH($B1975&amp;$C1975,'Smelter Look-up'!$J:$J,0))</f>
        <v>#N/A</v>
      </c>
      <c r="X1975" s="170">
        <f t="shared" ca="1" si="94"/>
        <v>0</v>
      </c>
      <c r="AB1975" s="314" t="str">
        <f t="shared" si="96"/>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5"/>
        <v/>
      </c>
      <c r="T1976" s="155" t="str">
        <f ca="1">IF(B1976="","",IF(ISERROR(MATCH($J1976,SorP!$B$1:$B$6226,0)),"",INDIRECT("'SorP'!$A$"&amp;MATCH($S1976&amp;$J1976,SorP!C:C,0))))</f>
        <v/>
      </c>
      <c r="U1976" s="168"/>
      <c r="V1976" s="169" t="e">
        <f>IF(C1976="",NA(),MATCH($B1976&amp;$C1976,'Smelter Look-up'!$J:$J,0))</f>
        <v>#N/A</v>
      </c>
      <c r="X1976" s="170">
        <f t="shared" ca="1" si="94"/>
        <v>0</v>
      </c>
      <c r="AB1976" s="314" t="str">
        <f t="shared" si="96"/>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5"/>
        <v/>
      </c>
      <c r="T1977" s="155" t="str">
        <f ca="1">IF(B1977="","",IF(ISERROR(MATCH($J1977,SorP!$B$1:$B$6226,0)),"",INDIRECT("'SorP'!$A$"&amp;MATCH($S1977&amp;$J1977,SorP!C:C,0))))</f>
        <v/>
      </c>
      <c r="U1977" s="168"/>
      <c r="V1977" s="169" t="e">
        <f>IF(C1977="",NA(),MATCH($B1977&amp;$C1977,'Smelter Look-up'!$J:$J,0))</f>
        <v>#N/A</v>
      </c>
      <c r="X1977" s="170">
        <f t="shared" ca="1" si="94"/>
        <v>0</v>
      </c>
      <c r="AB1977" s="314" t="str">
        <f t="shared" si="96"/>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5"/>
        <v/>
      </c>
      <c r="T1978" s="155" t="str">
        <f ca="1">IF(B1978="","",IF(ISERROR(MATCH($J1978,SorP!$B$1:$B$6226,0)),"",INDIRECT("'SorP'!$A$"&amp;MATCH($S1978&amp;$J1978,SorP!C:C,0))))</f>
        <v/>
      </c>
      <c r="U1978" s="168"/>
      <c r="V1978" s="169" t="e">
        <f>IF(C1978="",NA(),MATCH($B1978&amp;$C1978,'Smelter Look-up'!$J:$J,0))</f>
        <v>#N/A</v>
      </c>
      <c r="X1978" s="170">
        <f t="shared" ca="1" si="94"/>
        <v>0</v>
      </c>
      <c r="AB1978" s="314" t="str">
        <f t="shared" si="96"/>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5"/>
        <v/>
      </c>
      <c r="T1979" s="155" t="str">
        <f ca="1">IF(B1979="","",IF(ISERROR(MATCH($J1979,SorP!$B$1:$B$6226,0)),"",INDIRECT("'SorP'!$A$"&amp;MATCH($S1979&amp;$J1979,SorP!C:C,0))))</f>
        <v/>
      </c>
      <c r="U1979" s="168"/>
      <c r="V1979" s="169" t="e">
        <f>IF(C1979="",NA(),MATCH($B1979&amp;$C1979,'Smelter Look-up'!$J:$J,0))</f>
        <v>#N/A</v>
      </c>
      <c r="X1979" s="170">
        <f t="shared" ca="1" si="94"/>
        <v>0</v>
      </c>
      <c r="AB1979" s="314" t="str">
        <f t="shared" si="96"/>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5"/>
        <v/>
      </c>
      <c r="T1980" s="155" t="str">
        <f ca="1">IF(B1980="","",IF(ISERROR(MATCH($J1980,SorP!$B$1:$B$6226,0)),"",INDIRECT("'SorP'!$A$"&amp;MATCH($S1980&amp;$J1980,SorP!C:C,0))))</f>
        <v/>
      </c>
      <c r="U1980" s="168"/>
      <c r="V1980" s="169" t="e">
        <f>IF(C1980="",NA(),MATCH($B1980&amp;$C1980,'Smelter Look-up'!$J:$J,0))</f>
        <v>#N/A</v>
      </c>
      <c r="X1980" s="170">
        <f t="shared" ca="1" si="94"/>
        <v>0</v>
      </c>
      <c r="AB1980" s="314" t="str">
        <f t="shared" si="96"/>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5"/>
        <v/>
      </c>
      <c r="T1981" s="155" t="str">
        <f ca="1">IF(B1981="","",IF(ISERROR(MATCH($J1981,SorP!$B$1:$B$6226,0)),"",INDIRECT("'SorP'!$A$"&amp;MATCH($S1981&amp;$J1981,SorP!C:C,0))))</f>
        <v/>
      </c>
      <c r="U1981" s="168"/>
      <c r="V1981" s="169" t="e">
        <f>IF(C1981="",NA(),MATCH($B1981&amp;$C1981,'Smelter Look-up'!$J:$J,0))</f>
        <v>#N/A</v>
      </c>
      <c r="X1981" s="170">
        <f t="shared" ca="1" si="94"/>
        <v>0</v>
      </c>
      <c r="AB1981" s="314" t="str">
        <f t="shared" si="96"/>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5"/>
        <v/>
      </c>
      <c r="T1982" s="155" t="str">
        <f ca="1">IF(B1982="","",IF(ISERROR(MATCH($J1982,SorP!$B$1:$B$6226,0)),"",INDIRECT("'SorP'!$A$"&amp;MATCH($S1982&amp;$J1982,SorP!C:C,0))))</f>
        <v/>
      </c>
      <c r="U1982" s="168"/>
      <c r="V1982" s="169" t="e">
        <f>IF(C1982="",NA(),MATCH($B1982&amp;$C1982,'Smelter Look-up'!$J:$J,0))</f>
        <v>#N/A</v>
      </c>
      <c r="X1982" s="170">
        <f t="shared" ca="1" si="94"/>
        <v>0</v>
      </c>
      <c r="AB1982" s="314" t="str">
        <f t="shared" si="96"/>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5"/>
        <v/>
      </c>
      <c r="T1983" s="155" t="str">
        <f ca="1">IF(B1983="","",IF(ISERROR(MATCH($J1983,SorP!$B$1:$B$6226,0)),"",INDIRECT("'SorP'!$A$"&amp;MATCH($S1983&amp;$J1983,SorP!C:C,0))))</f>
        <v/>
      </c>
      <c r="U1983" s="168"/>
      <c r="V1983" s="169" t="e">
        <f>IF(C1983="",NA(),MATCH($B1983&amp;$C1983,'Smelter Look-up'!$J:$J,0))</f>
        <v>#N/A</v>
      </c>
      <c r="X1983" s="170">
        <f t="shared" ref="X1983:X2046" ca="1" si="97">IF(AND(C1983="Smelter not listed",OR(LEN(D1983)=0,LEN(E1983)=0)),1,0)</f>
        <v>0</v>
      </c>
      <c r="AB1983" s="314" t="str">
        <f t="shared" si="96"/>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8">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7"/>
        <v>0</v>
      </c>
      <c r="AB1984" s="314" t="str">
        <f t="shared" si="96"/>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8"/>
        <v/>
      </c>
      <c r="T1985" s="155" t="str">
        <f ca="1">IF(B1985="","",IF(ISERROR(MATCH($J1985,SorP!$B$1:$B$6226,0)),"",INDIRECT("'SorP'!$A$"&amp;MATCH($S1985&amp;$J1985,SorP!C:C,0))))</f>
        <v/>
      </c>
      <c r="U1985" s="168"/>
      <c r="V1985" s="169" t="e">
        <f>IF(C1985="",NA(),MATCH($B1985&amp;$C1985,'Smelter Look-up'!$J:$J,0))</f>
        <v>#N/A</v>
      </c>
      <c r="X1985" s="170">
        <f t="shared" ca="1" si="97"/>
        <v>0</v>
      </c>
      <c r="AB1985" s="314" t="str">
        <f t="shared" si="96"/>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8"/>
        <v/>
      </c>
      <c r="T1986" s="155" t="str">
        <f ca="1">IF(B1986="","",IF(ISERROR(MATCH($J1986,SorP!$B$1:$B$6226,0)),"",INDIRECT("'SorP'!$A$"&amp;MATCH($S1986&amp;$J1986,SorP!C:C,0))))</f>
        <v/>
      </c>
      <c r="U1986" s="168"/>
      <c r="V1986" s="169" t="e">
        <f>IF(C1986="",NA(),MATCH($B1986&amp;$C1986,'Smelter Look-up'!$J:$J,0))</f>
        <v>#N/A</v>
      </c>
      <c r="X1986" s="170">
        <f t="shared" ca="1" si="97"/>
        <v>0</v>
      </c>
      <c r="AB1986" s="314" t="str">
        <f t="shared" si="96"/>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8"/>
        <v/>
      </c>
      <c r="T1987" s="155" t="str">
        <f ca="1">IF(B1987="","",IF(ISERROR(MATCH($J1987,SorP!$B$1:$B$6226,0)),"",INDIRECT("'SorP'!$A$"&amp;MATCH($S1987&amp;$J1987,SorP!C:C,0))))</f>
        <v/>
      </c>
      <c r="U1987" s="168"/>
      <c r="V1987" s="169" t="e">
        <f>IF(C1987="",NA(),MATCH($B1987&amp;$C1987,'Smelter Look-up'!$J:$J,0))</f>
        <v>#N/A</v>
      </c>
      <c r="X1987" s="170">
        <f t="shared" ca="1" si="97"/>
        <v>0</v>
      </c>
      <c r="AB1987" s="314" t="str">
        <f t="shared" si="96"/>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8"/>
        <v/>
      </c>
      <c r="T1988" s="155" t="str">
        <f ca="1">IF(B1988="","",IF(ISERROR(MATCH($J1988,SorP!$B$1:$B$6226,0)),"",INDIRECT("'SorP'!$A$"&amp;MATCH($S1988&amp;$J1988,SorP!C:C,0))))</f>
        <v/>
      </c>
      <c r="U1988" s="168"/>
      <c r="V1988" s="169" t="e">
        <f>IF(C1988="",NA(),MATCH($B1988&amp;$C1988,'Smelter Look-up'!$J:$J,0))</f>
        <v>#N/A</v>
      </c>
      <c r="X1988" s="170">
        <f t="shared" ca="1" si="97"/>
        <v>0</v>
      </c>
      <c r="AB1988" s="314" t="str">
        <f t="shared" si="96"/>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8"/>
        <v/>
      </c>
      <c r="T1989" s="155" t="str">
        <f ca="1">IF(B1989="","",IF(ISERROR(MATCH($J1989,SorP!$B$1:$B$6226,0)),"",INDIRECT("'SorP'!$A$"&amp;MATCH($S1989&amp;$J1989,SorP!C:C,0))))</f>
        <v/>
      </c>
      <c r="U1989" s="168"/>
      <c r="V1989" s="169" t="e">
        <f>IF(C1989="",NA(),MATCH($B1989&amp;$C1989,'Smelter Look-up'!$J:$J,0))</f>
        <v>#N/A</v>
      </c>
      <c r="X1989" s="170">
        <f t="shared" ca="1" si="97"/>
        <v>0</v>
      </c>
      <c r="AB1989" s="314" t="str">
        <f t="shared" si="96"/>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8"/>
        <v/>
      </c>
      <c r="T1990" s="155" t="str">
        <f ca="1">IF(B1990="","",IF(ISERROR(MATCH($J1990,SorP!$B$1:$B$6226,0)),"",INDIRECT("'SorP'!$A$"&amp;MATCH($S1990&amp;$J1990,SorP!C:C,0))))</f>
        <v/>
      </c>
      <c r="U1990" s="168"/>
      <c r="V1990" s="169" t="e">
        <f>IF(C1990="",NA(),MATCH($B1990&amp;$C1990,'Smelter Look-up'!$J:$J,0))</f>
        <v>#N/A</v>
      </c>
      <c r="X1990" s="170">
        <f t="shared" ca="1" si="97"/>
        <v>0</v>
      </c>
      <c r="AB1990" s="314" t="str">
        <f t="shared" ref="AB1990:AB2053" si="99">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8"/>
        <v/>
      </c>
      <c r="T1991" s="155" t="str">
        <f ca="1">IF(B1991="","",IF(ISERROR(MATCH($J1991,SorP!$B$1:$B$6226,0)),"",INDIRECT("'SorP'!$A$"&amp;MATCH($S1991&amp;$J1991,SorP!C:C,0))))</f>
        <v/>
      </c>
      <c r="U1991" s="168"/>
      <c r="V1991" s="169" t="e">
        <f>IF(C1991="",NA(),MATCH($B1991&amp;$C1991,'Smelter Look-up'!$J:$J,0))</f>
        <v>#N/A</v>
      </c>
      <c r="X1991" s="170">
        <f t="shared" ca="1" si="97"/>
        <v>0</v>
      </c>
      <c r="AB1991" s="314" t="str">
        <f t="shared" si="99"/>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8"/>
        <v/>
      </c>
      <c r="T1992" s="155" t="str">
        <f ca="1">IF(B1992="","",IF(ISERROR(MATCH($J1992,SorP!$B$1:$B$6226,0)),"",INDIRECT("'SorP'!$A$"&amp;MATCH($S1992&amp;$J1992,SorP!C:C,0))))</f>
        <v/>
      </c>
      <c r="U1992" s="168"/>
      <c r="V1992" s="169" t="e">
        <f>IF(C1992="",NA(),MATCH($B1992&amp;$C1992,'Smelter Look-up'!$J:$J,0))</f>
        <v>#N/A</v>
      </c>
      <c r="X1992" s="170">
        <f t="shared" ca="1" si="97"/>
        <v>0</v>
      </c>
      <c r="AB1992" s="314" t="str">
        <f t="shared" si="99"/>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8"/>
        <v/>
      </c>
      <c r="T1993" s="155" t="str">
        <f ca="1">IF(B1993="","",IF(ISERROR(MATCH($J1993,SorP!$B$1:$B$6226,0)),"",INDIRECT("'SorP'!$A$"&amp;MATCH($S1993&amp;$J1993,SorP!C:C,0))))</f>
        <v/>
      </c>
      <c r="U1993" s="168"/>
      <c r="V1993" s="169" t="e">
        <f>IF(C1993="",NA(),MATCH($B1993&amp;$C1993,'Smelter Look-up'!$J:$J,0))</f>
        <v>#N/A</v>
      </c>
      <c r="X1993" s="170">
        <f t="shared" ca="1" si="97"/>
        <v>0</v>
      </c>
      <c r="AB1993" s="314" t="str">
        <f t="shared" si="99"/>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8"/>
        <v/>
      </c>
      <c r="T1994" s="155" t="str">
        <f ca="1">IF(B1994="","",IF(ISERROR(MATCH($J1994,SorP!$B$1:$B$6226,0)),"",INDIRECT("'SorP'!$A$"&amp;MATCH($S1994&amp;$J1994,SorP!C:C,0))))</f>
        <v/>
      </c>
      <c r="U1994" s="168"/>
      <c r="V1994" s="169" t="e">
        <f>IF(C1994="",NA(),MATCH($B1994&amp;$C1994,'Smelter Look-up'!$J:$J,0))</f>
        <v>#N/A</v>
      </c>
      <c r="X1994" s="170">
        <f t="shared" ca="1" si="97"/>
        <v>0</v>
      </c>
      <c r="AB1994" s="314" t="str">
        <f t="shared" si="99"/>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8"/>
        <v/>
      </c>
      <c r="T1995" s="155" t="str">
        <f ca="1">IF(B1995="","",IF(ISERROR(MATCH($J1995,SorP!$B$1:$B$6226,0)),"",INDIRECT("'SorP'!$A$"&amp;MATCH($S1995&amp;$J1995,SorP!C:C,0))))</f>
        <v/>
      </c>
      <c r="U1995" s="168"/>
      <c r="V1995" s="169" t="e">
        <f>IF(C1995="",NA(),MATCH($B1995&amp;$C1995,'Smelter Look-up'!$J:$J,0))</f>
        <v>#N/A</v>
      </c>
      <c r="X1995" s="170">
        <f t="shared" ca="1" si="97"/>
        <v>0</v>
      </c>
      <c r="AB1995" s="314" t="str">
        <f t="shared" si="99"/>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8"/>
        <v/>
      </c>
      <c r="T1996" s="155" t="str">
        <f ca="1">IF(B1996="","",IF(ISERROR(MATCH($J1996,SorP!$B$1:$B$6226,0)),"",INDIRECT("'SorP'!$A$"&amp;MATCH($S1996&amp;$J1996,SorP!C:C,0))))</f>
        <v/>
      </c>
      <c r="U1996" s="168"/>
      <c r="V1996" s="169" t="e">
        <f>IF(C1996="",NA(),MATCH($B1996&amp;$C1996,'Smelter Look-up'!$J:$J,0))</f>
        <v>#N/A</v>
      </c>
      <c r="X1996" s="170">
        <f t="shared" ca="1" si="97"/>
        <v>0</v>
      </c>
      <c r="AB1996" s="314" t="str">
        <f t="shared" si="99"/>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8"/>
        <v/>
      </c>
      <c r="T1997" s="155" t="str">
        <f ca="1">IF(B1997="","",IF(ISERROR(MATCH($J1997,SorP!$B$1:$B$6226,0)),"",INDIRECT("'SorP'!$A$"&amp;MATCH($S1997&amp;$J1997,SorP!C:C,0))))</f>
        <v/>
      </c>
      <c r="U1997" s="168"/>
      <c r="V1997" s="169" t="e">
        <f>IF(C1997="",NA(),MATCH($B1997&amp;$C1997,'Smelter Look-up'!$J:$J,0))</f>
        <v>#N/A</v>
      </c>
      <c r="X1997" s="170">
        <f t="shared" ca="1" si="97"/>
        <v>0</v>
      </c>
      <c r="AB1997" s="314" t="str">
        <f t="shared" si="99"/>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8"/>
        <v/>
      </c>
      <c r="T1998" s="155" t="str">
        <f ca="1">IF(B1998="","",IF(ISERROR(MATCH($J1998,SorP!$B$1:$B$6226,0)),"",INDIRECT("'SorP'!$A$"&amp;MATCH($S1998&amp;$J1998,SorP!C:C,0))))</f>
        <v/>
      </c>
      <c r="U1998" s="168"/>
      <c r="V1998" s="169" t="e">
        <f>IF(C1998="",NA(),MATCH($B1998&amp;$C1998,'Smelter Look-up'!$J:$J,0))</f>
        <v>#N/A</v>
      </c>
      <c r="X1998" s="170">
        <f t="shared" ca="1" si="97"/>
        <v>0</v>
      </c>
      <c r="AB1998" s="314" t="str">
        <f t="shared" si="99"/>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8"/>
        <v/>
      </c>
      <c r="T1999" s="155" t="str">
        <f ca="1">IF(B1999="","",IF(ISERROR(MATCH($J1999,SorP!$B$1:$B$6226,0)),"",INDIRECT("'SorP'!$A$"&amp;MATCH($S1999&amp;$J1999,SorP!C:C,0))))</f>
        <v/>
      </c>
      <c r="U1999" s="168"/>
      <c r="V1999" s="169" t="e">
        <f>IF(C1999="",NA(),MATCH($B1999&amp;$C1999,'Smelter Look-up'!$J:$J,0))</f>
        <v>#N/A</v>
      </c>
      <c r="X1999" s="170">
        <f t="shared" ca="1" si="97"/>
        <v>0</v>
      </c>
      <c r="AB1999" s="314" t="str">
        <f t="shared" si="99"/>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8"/>
        <v/>
      </c>
      <c r="T2000" s="155" t="str">
        <f ca="1">IF(B2000="","",IF(ISERROR(MATCH($J2000,SorP!$B$1:$B$6226,0)),"",INDIRECT("'SorP'!$A$"&amp;MATCH($S2000&amp;$J2000,SorP!C:C,0))))</f>
        <v/>
      </c>
      <c r="U2000" s="168"/>
      <c r="V2000" s="169" t="e">
        <f>IF(C2000="",NA(),MATCH($B2000&amp;$C2000,'Smelter Look-up'!$J:$J,0))</f>
        <v>#N/A</v>
      </c>
      <c r="X2000" s="170">
        <f t="shared" ca="1" si="97"/>
        <v>0</v>
      </c>
      <c r="AB2000" s="314" t="str">
        <f t="shared" si="99"/>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8"/>
        <v/>
      </c>
      <c r="T2001" s="155" t="str">
        <f ca="1">IF(B2001="","",IF(ISERROR(MATCH($J2001,SorP!$B$1:$B$6226,0)),"",INDIRECT("'SorP'!$A$"&amp;MATCH($S2001&amp;$J2001,SorP!C:C,0))))</f>
        <v/>
      </c>
      <c r="U2001" s="168"/>
      <c r="V2001" s="169" t="e">
        <f>IF(C2001="",NA(),MATCH($B2001&amp;$C2001,'Smelter Look-up'!$J:$J,0))</f>
        <v>#N/A</v>
      </c>
      <c r="X2001" s="170">
        <f t="shared" ca="1" si="97"/>
        <v>0</v>
      </c>
      <c r="AB2001" s="314" t="str">
        <f t="shared" si="99"/>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8"/>
        <v/>
      </c>
      <c r="T2002" s="155" t="str">
        <f ca="1">IF(B2002="","",IF(ISERROR(MATCH($J2002,SorP!$B$1:$B$6226,0)),"",INDIRECT("'SorP'!$A$"&amp;MATCH($S2002&amp;$J2002,SorP!C:C,0))))</f>
        <v/>
      </c>
      <c r="U2002" s="168"/>
      <c r="V2002" s="169" t="e">
        <f>IF(C2002="",NA(),MATCH($B2002&amp;$C2002,'Smelter Look-up'!$J:$J,0))</f>
        <v>#N/A</v>
      </c>
      <c r="X2002" s="170">
        <f t="shared" ca="1" si="97"/>
        <v>0</v>
      </c>
      <c r="AB2002" s="314" t="str">
        <f t="shared" si="99"/>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8"/>
        <v/>
      </c>
      <c r="T2003" s="155" t="str">
        <f ca="1">IF(B2003="","",IF(ISERROR(MATCH($J2003,SorP!$B$1:$B$6226,0)),"",INDIRECT("'SorP'!$A$"&amp;MATCH($S2003&amp;$J2003,SorP!C:C,0))))</f>
        <v/>
      </c>
      <c r="U2003" s="168"/>
      <c r="V2003" s="169" t="e">
        <f>IF(C2003="",NA(),MATCH($B2003&amp;$C2003,'Smelter Look-up'!$J:$J,0))</f>
        <v>#N/A</v>
      </c>
      <c r="X2003" s="170">
        <f t="shared" ca="1" si="97"/>
        <v>0</v>
      </c>
      <c r="AB2003" s="314" t="str">
        <f t="shared" si="99"/>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8"/>
        <v/>
      </c>
      <c r="T2004" s="155" t="str">
        <f ca="1">IF(B2004="","",IF(ISERROR(MATCH($J2004,SorP!$B$1:$B$6226,0)),"",INDIRECT("'SorP'!$A$"&amp;MATCH($S2004&amp;$J2004,SorP!C:C,0))))</f>
        <v/>
      </c>
      <c r="U2004" s="168"/>
      <c r="V2004" s="169" t="e">
        <f>IF(C2004="",NA(),MATCH($B2004&amp;$C2004,'Smelter Look-up'!$J:$J,0))</f>
        <v>#N/A</v>
      </c>
      <c r="X2004" s="170">
        <f t="shared" ca="1" si="97"/>
        <v>0</v>
      </c>
      <c r="AB2004" s="314" t="str">
        <f t="shared" si="99"/>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8"/>
        <v/>
      </c>
      <c r="T2005" s="155" t="str">
        <f ca="1">IF(B2005="","",IF(ISERROR(MATCH($J2005,SorP!$B$1:$B$6226,0)),"",INDIRECT("'SorP'!$A$"&amp;MATCH($S2005&amp;$J2005,SorP!C:C,0))))</f>
        <v/>
      </c>
      <c r="U2005" s="168"/>
      <c r="V2005" s="169" t="e">
        <f>IF(C2005="",NA(),MATCH($B2005&amp;$C2005,'Smelter Look-up'!$J:$J,0))</f>
        <v>#N/A</v>
      </c>
      <c r="X2005" s="170">
        <f t="shared" ca="1" si="97"/>
        <v>0</v>
      </c>
      <c r="AB2005" s="314" t="str">
        <f t="shared" si="99"/>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8"/>
        <v/>
      </c>
      <c r="T2006" s="155" t="str">
        <f ca="1">IF(B2006="","",IF(ISERROR(MATCH($J2006,SorP!$B$1:$B$6226,0)),"",INDIRECT("'SorP'!$A$"&amp;MATCH($S2006&amp;$J2006,SorP!C:C,0))))</f>
        <v/>
      </c>
      <c r="U2006" s="168"/>
      <c r="V2006" s="169" t="e">
        <f>IF(C2006="",NA(),MATCH($B2006&amp;$C2006,'Smelter Look-up'!$J:$J,0))</f>
        <v>#N/A</v>
      </c>
      <c r="X2006" s="170">
        <f t="shared" ca="1" si="97"/>
        <v>0</v>
      </c>
      <c r="AB2006" s="314" t="str">
        <f t="shared" si="99"/>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8"/>
        <v/>
      </c>
      <c r="T2007" s="155" t="str">
        <f ca="1">IF(B2007="","",IF(ISERROR(MATCH($J2007,SorP!$B$1:$B$6226,0)),"",INDIRECT("'SorP'!$A$"&amp;MATCH($S2007&amp;$J2007,SorP!C:C,0))))</f>
        <v/>
      </c>
      <c r="U2007" s="168"/>
      <c r="V2007" s="169" t="e">
        <f>IF(C2007="",NA(),MATCH($B2007&amp;$C2007,'Smelter Look-up'!$J:$J,0))</f>
        <v>#N/A</v>
      </c>
      <c r="X2007" s="170">
        <f t="shared" ca="1" si="97"/>
        <v>0</v>
      </c>
      <c r="AB2007" s="314" t="str">
        <f t="shared" si="99"/>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8"/>
        <v/>
      </c>
      <c r="T2008" s="155" t="str">
        <f ca="1">IF(B2008="","",IF(ISERROR(MATCH($J2008,SorP!$B$1:$B$6226,0)),"",INDIRECT("'SorP'!$A$"&amp;MATCH($S2008&amp;$J2008,SorP!C:C,0))))</f>
        <v/>
      </c>
      <c r="U2008" s="168"/>
      <c r="V2008" s="169" t="e">
        <f>IF(C2008="",NA(),MATCH($B2008&amp;$C2008,'Smelter Look-up'!$J:$J,0))</f>
        <v>#N/A</v>
      </c>
      <c r="X2008" s="170">
        <f t="shared" ca="1" si="97"/>
        <v>0</v>
      </c>
      <c r="AB2008" s="314" t="str">
        <f t="shared" si="99"/>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8"/>
        <v/>
      </c>
      <c r="T2009" s="155" t="str">
        <f ca="1">IF(B2009="","",IF(ISERROR(MATCH($J2009,SorP!$B$1:$B$6226,0)),"",INDIRECT("'SorP'!$A$"&amp;MATCH($S2009&amp;$J2009,SorP!C:C,0))))</f>
        <v/>
      </c>
      <c r="U2009" s="168"/>
      <c r="V2009" s="169" t="e">
        <f>IF(C2009="",NA(),MATCH($B2009&amp;$C2009,'Smelter Look-up'!$J:$J,0))</f>
        <v>#N/A</v>
      </c>
      <c r="X2009" s="170">
        <f t="shared" ca="1" si="97"/>
        <v>0</v>
      </c>
      <c r="AB2009" s="314" t="str">
        <f t="shared" si="99"/>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8"/>
        <v/>
      </c>
      <c r="T2010" s="155" t="str">
        <f ca="1">IF(B2010="","",IF(ISERROR(MATCH($J2010,SorP!$B$1:$B$6226,0)),"",INDIRECT("'SorP'!$A$"&amp;MATCH($S2010&amp;$J2010,SorP!C:C,0))))</f>
        <v/>
      </c>
      <c r="U2010" s="168"/>
      <c r="V2010" s="169" t="e">
        <f>IF(C2010="",NA(),MATCH($B2010&amp;$C2010,'Smelter Look-up'!$J:$J,0))</f>
        <v>#N/A</v>
      </c>
      <c r="X2010" s="170">
        <f t="shared" ca="1" si="97"/>
        <v>0</v>
      </c>
      <c r="AB2010" s="314" t="str">
        <f t="shared" si="99"/>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8"/>
        <v/>
      </c>
      <c r="T2011" s="155" t="str">
        <f ca="1">IF(B2011="","",IF(ISERROR(MATCH($J2011,SorP!$B$1:$B$6226,0)),"",INDIRECT("'SorP'!$A$"&amp;MATCH($S2011&amp;$J2011,SorP!C:C,0))))</f>
        <v/>
      </c>
      <c r="U2011" s="168"/>
      <c r="V2011" s="169" t="e">
        <f>IF(C2011="",NA(),MATCH($B2011&amp;$C2011,'Smelter Look-up'!$J:$J,0))</f>
        <v>#N/A</v>
      </c>
      <c r="X2011" s="170">
        <f t="shared" ca="1" si="97"/>
        <v>0</v>
      </c>
      <c r="AB2011" s="314" t="str">
        <f t="shared" si="99"/>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8"/>
        <v/>
      </c>
      <c r="T2012" s="155" t="str">
        <f ca="1">IF(B2012="","",IF(ISERROR(MATCH($J2012,SorP!$B$1:$B$6226,0)),"",INDIRECT("'SorP'!$A$"&amp;MATCH($S2012&amp;$J2012,SorP!C:C,0))))</f>
        <v/>
      </c>
      <c r="U2012" s="168"/>
      <c r="V2012" s="169" t="e">
        <f>IF(C2012="",NA(),MATCH($B2012&amp;$C2012,'Smelter Look-up'!$J:$J,0))</f>
        <v>#N/A</v>
      </c>
      <c r="X2012" s="170">
        <f t="shared" ca="1" si="97"/>
        <v>0</v>
      </c>
      <c r="AB2012" s="314" t="str">
        <f t="shared" si="99"/>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8"/>
        <v/>
      </c>
      <c r="T2013" s="155" t="str">
        <f ca="1">IF(B2013="","",IF(ISERROR(MATCH($J2013,SorP!$B$1:$B$6226,0)),"",INDIRECT("'SorP'!$A$"&amp;MATCH($S2013&amp;$J2013,SorP!C:C,0))))</f>
        <v/>
      </c>
      <c r="U2013" s="168"/>
      <c r="V2013" s="169" t="e">
        <f>IF(C2013="",NA(),MATCH($B2013&amp;$C2013,'Smelter Look-up'!$J:$J,0))</f>
        <v>#N/A</v>
      </c>
      <c r="X2013" s="170">
        <f t="shared" ca="1" si="97"/>
        <v>0</v>
      </c>
      <c r="AB2013" s="314" t="str">
        <f t="shared" si="99"/>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8"/>
        <v/>
      </c>
      <c r="T2014" s="155" t="str">
        <f ca="1">IF(B2014="","",IF(ISERROR(MATCH($J2014,SorP!$B$1:$B$6226,0)),"",INDIRECT("'SorP'!$A$"&amp;MATCH($S2014&amp;$J2014,SorP!C:C,0))))</f>
        <v/>
      </c>
      <c r="U2014" s="168"/>
      <c r="V2014" s="169" t="e">
        <f>IF(C2014="",NA(),MATCH($B2014&amp;$C2014,'Smelter Look-up'!$J:$J,0))</f>
        <v>#N/A</v>
      </c>
      <c r="X2014" s="170">
        <f t="shared" ca="1" si="97"/>
        <v>0</v>
      </c>
      <c r="AB2014" s="314" t="str">
        <f t="shared" si="99"/>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8"/>
        <v/>
      </c>
      <c r="T2015" s="155" t="str">
        <f ca="1">IF(B2015="","",IF(ISERROR(MATCH($J2015,SorP!$B$1:$B$6226,0)),"",INDIRECT("'SorP'!$A$"&amp;MATCH($S2015&amp;$J2015,SorP!C:C,0))))</f>
        <v/>
      </c>
      <c r="U2015" s="168"/>
      <c r="V2015" s="169" t="e">
        <f>IF(C2015="",NA(),MATCH($B2015&amp;$C2015,'Smelter Look-up'!$J:$J,0))</f>
        <v>#N/A</v>
      </c>
      <c r="X2015" s="170">
        <f t="shared" ca="1" si="97"/>
        <v>0</v>
      </c>
      <c r="AB2015" s="314" t="str">
        <f t="shared" si="99"/>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8"/>
        <v/>
      </c>
      <c r="T2016" s="155" t="str">
        <f ca="1">IF(B2016="","",IF(ISERROR(MATCH($J2016,SorP!$B$1:$B$6226,0)),"",INDIRECT("'SorP'!$A$"&amp;MATCH($S2016&amp;$J2016,SorP!C:C,0))))</f>
        <v/>
      </c>
      <c r="U2016" s="168"/>
      <c r="V2016" s="169" t="e">
        <f>IF(C2016="",NA(),MATCH($B2016&amp;$C2016,'Smelter Look-up'!$J:$J,0))</f>
        <v>#N/A</v>
      </c>
      <c r="X2016" s="170">
        <f t="shared" ca="1" si="97"/>
        <v>0</v>
      </c>
      <c r="AB2016" s="314" t="str">
        <f t="shared" si="99"/>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8"/>
        <v/>
      </c>
      <c r="T2017" s="155" t="str">
        <f ca="1">IF(B2017="","",IF(ISERROR(MATCH($J2017,SorP!$B$1:$B$6226,0)),"",INDIRECT("'SorP'!$A$"&amp;MATCH($S2017&amp;$J2017,SorP!C:C,0))))</f>
        <v/>
      </c>
      <c r="U2017" s="168"/>
      <c r="V2017" s="169" t="e">
        <f>IF(C2017="",NA(),MATCH($B2017&amp;$C2017,'Smelter Look-up'!$J:$J,0))</f>
        <v>#N/A</v>
      </c>
      <c r="X2017" s="170">
        <f t="shared" ca="1" si="97"/>
        <v>0</v>
      </c>
      <c r="AB2017" s="314" t="str">
        <f t="shared" si="99"/>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8"/>
        <v/>
      </c>
      <c r="T2018" s="155" t="str">
        <f ca="1">IF(B2018="","",IF(ISERROR(MATCH($J2018,SorP!$B$1:$B$6226,0)),"",INDIRECT("'SorP'!$A$"&amp;MATCH($S2018&amp;$J2018,SorP!C:C,0))))</f>
        <v/>
      </c>
      <c r="U2018" s="168"/>
      <c r="V2018" s="169" t="e">
        <f>IF(C2018="",NA(),MATCH($B2018&amp;$C2018,'Smelter Look-up'!$J:$J,0))</f>
        <v>#N/A</v>
      </c>
      <c r="X2018" s="170">
        <f t="shared" ca="1" si="97"/>
        <v>0</v>
      </c>
      <c r="AB2018" s="314" t="str">
        <f t="shared" si="99"/>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8"/>
        <v/>
      </c>
      <c r="T2019" s="155" t="str">
        <f ca="1">IF(B2019="","",IF(ISERROR(MATCH($J2019,SorP!$B$1:$B$6226,0)),"",INDIRECT("'SorP'!$A$"&amp;MATCH($S2019&amp;$J2019,SorP!C:C,0))))</f>
        <v/>
      </c>
      <c r="U2019" s="168"/>
      <c r="V2019" s="169" t="e">
        <f>IF(C2019="",NA(),MATCH($B2019&amp;$C2019,'Smelter Look-up'!$J:$J,0))</f>
        <v>#N/A</v>
      </c>
      <c r="X2019" s="170">
        <f t="shared" ca="1" si="97"/>
        <v>0</v>
      </c>
      <c r="AB2019" s="314" t="str">
        <f t="shared" si="99"/>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8"/>
        <v/>
      </c>
      <c r="T2020" s="155" t="str">
        <f ca="1">IF(B2020="","",IF(ISERROR(MATCH($J2020,SorP!$B$1:$B$6226,0)),"",INDIRECT("'SorP'!$A$"&amp;MATCH($S2020&amp;$J2020,SorP!C:C,0))))</f>
        <v/>
      </c>
      <c r="U2020" s="168"/>
      <c r="V2020" s="169" t="e">
        <f>IF(C2020="",NA(),MATCH($B2020&amp;$C2020,'Smelter Look-up'!$J:$J,0))</f>
        <v>#N/A</v>
      </c>
      <c r="X2020" s="170">
        <f t="shared" ca="1" si="97"/>
        <v>0</v>
      </c>
      <c r="AB2020" s="314" t="str">
        <f t="shared" si="99"/>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8"/>
        <v/>
      </c>
      <c r="T2021" s="155" t="str">
        <f ca="1">IF(B2021="","",IF(ISERROR(MATCH($J2021,SorP!$B$1:$B$6226,0)),"",INDIRECT("'SorP'!$A$"&amp;MATCH($S2021&amp;$J2021,SorP!C:C,0))))</f>
        <v/>
      </c>
      <c r="U2021" s="168"/>
      <c r="V2021" s="169" t="e">
        <f>IF(C2021="",NA(),MATCH($B2021&amp;$C2021,'Smelter Look-up'!$J:$J,0))</f>
        <v>#N/A</v>
      </c>
      <c r="X2021" s="170">
        <f t="shared" ca="1" si="97"/>
        <v>0</v>
      </c>
      <c r="AB2021" s="314" t="str">
        <f t="shared" si="99"/>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8"/>
        <v/>
      </c>
      <c r="T2022" s="155" t="str">
        <f ca="1">IF(B2022="","",IF(ISERROR(MATCH($J2022,SorP!$B$1:$B$6226,0)),"",INDIRECT("'SorP'!$A$"&amp;MATCH($S2022&amp;$J2022,SorP!C:C,0))))</f>
        <v/>
      </c>
      <c r="U2022" s="168"/>
      <c r="V2022" s="169" t="e">
        <f>IF(C2022="",NA(),MATCH($B2022&amp;$C2022,'Smelter Look-up'!$J:$J,0))</f>
        <v>#N/A</v>
      </c>
      <c r="X2022" s="170">
        <f t="shared" ca="1" si="97"/>
        <v>0</v>
      </c>
      <c r="AB2022" s="314" t="str">
        <f t="shared" si="99"/>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8"/>
        <v/>
      </c>
      <c r="T2023" s="155" t="str">
        <f ca="1">IF(B2023="","",IF(ISERROR(MATCH($J2023,SorP!$B$1:$B$6226,0)),"",INDIRECT("'SorP'!$A$"&amp;MATCH($S2023&amp;$J2023,SorP!C:C,0))))</f>
        <v/>
      </c>
      <c r="U2023" s="168"/>
      <c r="V2023" s="169" t="e">
        <f>IF(C2023="",NA(),MATCH($B2023&amp;$C2023,'Smelter Look-up'!$J:$J,0))</f>
        <v>#N/A</v>
      </c>
      <c r="X2023" s="170">
        <f t="shared" ca="1" si="97"/>
        <v>0</v>
      </c>
      <c r="AB2023" s="314" t="str">
        <f t="shared" si="99"/>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8"/>
        <v/>
      </c>
      <c r="T2024" s="155" t="str">
        <f ca="1">IF(B2024="","",IF(ISERROR(MATCH($J2024,SorP!$B$1:$B$6226,0)),"",INDIRECT("'SorP'!$A$"&amp;MATCH($S2024&amp;$J2024,SorP!C:C,0))))</f>
        <v/>
      </c>
      <c r="U2024" s="168"/>
      <c r="V2024" s="169" t="e">
        <f>IF(C2024="",NA(),MATCH($B2024&amp;$C2024,'Smelter Look-up'!$J:$J,0))</f>
        <v>#N/A</v>
      </c>
      <c r="X2024" s="170">
        <f t="shared" ca="1" si="97"/>
        <v>0</v>
      </c>
      <c r="AB2024" s="314" t="str">
        <f t="shared" si="99"/>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8"/>
        <v/>
      </c>
      <c r="T2025" s="155" t="str">
        <f ca="1">IF(B2025="","",IF(ISERROR(MATCH($J2025,SorP!$B$1:$B$6226,0)),"",INDIRECT("'SorP'!$A$"&amp;MATCH($S2025&amp;$J2025,SorP!C:C,0))))</f>
        <v/>
      </c>
      <c r="U2025" s="168"/>
      <c r="V2025" s="169" t="e">
        <f>IF(C2025="",NA(),MATCH($B2025&amp;$C2025,'Smelter Look-up'!$J:$J,0))</f>
        <v>#N/A</v>
      </c>
      <c r="X2025" s="170">
        <f t="shared" ca="1" si="97"/>
        <v>0</v>
      </c>
      <c r="AB2025" s="314" t="str">
        <f t="shared" si="99"/>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8"/>
        <v/>
      </c>
      <c r="T2026" s="155" t="str">
        <f ca="1">IF(B2026="","",IF(ISERROR(MATCH($J2026,SorP!$B$1:$B$6226,0)),"",INDIRECT("'SorP'!$A$"&amp;MATCH($S2026&amp;$J2026,SorP!C:C,0))))</f>
        <v/>
      </c>
      <c r="U2026" s="168"/>
      <c r="V2026" s="169" t="e">
        <f>IF(C2026="",NA(),MATCH($B2026&amp;$C2026,'Smelter Look-up'!$J:$J,0))</f>
        <v>#N/A</v>
      </c>
      <c r="X2026" s="170">
        <f t="shared" ca="1" si="97"/>
        <v>0</v>
      </c>
      <c r="AB2026" s="314" t="str">
        <f t="shared" si="99"/>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8"/>
        <v/>
      </c>
      <c r="T2027" s="155" t="str">
        <f ca="1">IF(B2027="","",IF(ISERROR(MATCH($J2027,SorP!$B$1:$B$6226,0)),"",INDIRECT("'SorP'!$A$"&amp;MATCH($S2027&amp;$J2027,SorP!C:C,0))))</f>
        <v/>
      </c>
      <c r="U2027" s="168"/>
      <c r="V2027" s="169" t="e">
        <f>IF(C2027="",NA(),MATCH($B2027&amp;$C2027,'Smelter Look-up'!$J:$J,0))</f>
        <v>#N/A</v>
      </c>
      <c r="X2027" s="170">
        <f t="shared" ca="1" si="97"/>
        <v>0</v>
      </c>
      <c r="AB2027" s="314" t="str">
        <f t="shared" si="99"/>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8"/>
        <v/>
      </c>
      <c r="T2028" s="155" t="str">
        <f ca="1">IF(B2028="","",IF(ISERROR(MATCH($J2028,SorP!$B$1:$B$6226,0)),"",INDIRECT("'SorP'!$A$"&amp;MATCH($S2028&amp;$J2028,SorP!C:C,0))))</f>
        <v/>
      </c>
      <c r="U2028" s="168"/>
      <c r="V2028" s="169" t="e">
        <f>IF(C2028="",NA(),MATCH($B2028&amp;$C2028,'Smelter Look-up'!$J:$J,0))</f>
        <v>#N/A</v>
      </c>
      <c r="X2028" s="170">
        <f t="shared" ca="1" si="97"/>
        <v>0</v>
      </c>
      <c r="AB2028" s="314" t="str">
        <f t="shared" si="99"/>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8"/>
        <v/>
      </c>
      <c r="T2029" s="155" t="str">
        <f ca="1">IF(B2029="","",IF(ISERROR(MATCH($J2029,SorP!$B$1:$B$6226,0)),"",INDIRECT("'SorP'!$A$"&amp;MATCH($S2029&amp;$J2029,SorP!C:C,0))))</f>
        <v/>
      </c>
      <c r="U2029" s="168"/>
      <c r="V2029" s="169" t="e">
        <f>IF(C2029="",NA(),MATCH($B2029&amp;$C2029,'Smelter Look-up'!$J:$J,0))</f>
        <v>#N/A</v>
      </c>
      <c r="X2029" s="170">
        <f t="shared" ca="1" si="97"/>
        <v>0</v>
      </c>
      <c r="AB2029" s="314" t="str">
        <f t="shared" si="99"/>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8"/>
        <v/>
      </c>
      <c r="T2030" s="155" t="str">
        <f ca="1">IF(B2030="","",IF(ISERROR(MATCH($J2030,SorP!$B$1:$B$6226,0)),"",INDIRECT("'SorP'!$A$"&amp;MATCH($S2030&amp;$J2030,SorP!C:C,0))))</f>
        <v/>
      </c>
      <c r="U2030" s="168"/>
      <c r="V2030" s="169" t="e">
        <f>IF(C2030="",NA(),MATCH($B2030&amp;$C2030,'Smelter Look-up'!$J:$J,0))</f>
        <v>#N/A</v>
      </c>
      <c r="X2030" s="170">
        <f t="shared" ca="1" si="97"/>
        <v>0</v>
      </c>
      <c r="AB2030" s="314" t="str">
        <f t="shared" si="99"/>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8"/>
        <v/>
      </c>
      <c r="T2031" s="155" t="str">
        <f ca="1">IF(B2031="","",IF(ISERROR(MATCH($J2031,SorP!$B$1:$B$6226,0)),"",INDIRECT("'SorP'!$A$"&amp;MATCH($S2031&amp;$J2031,SorP!C:C,0))))</f>
        <v/>
      </c>
      <c r="U2031" s="168"/>
      <c r="V2031" s="169" t="e">
        <f>IF(C2031="",NA(),MATCH($B2031&amp;$C2031,'Smelter Look-up'!$J:$J,0))</f>
        <v>#N/A</v>
      </c>
      <c r="X2031" s="170">
        <f t="shared" ca="1" si="97"/>
        <v>0</v>
      </c>
      <c r="AB2031" s="314" t="str">
        <f t="shared" si="99"/>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8"/>
        <v/>
      </c>
      <c r="T2032" s="155" t="str">
        <f ca="1">IF(B2032="","",IF(ISERROR(MATCH($J2032,SorP!$B$1:$B$6226,0)),"",INDIRECT("'SorP'!$A$"&amp;MATCH($S2032&amp;$J2032,SorP!C:C,0))))</f>
        <v/>
      </c>
      <c r="U2032" s="168"/>
      <c r="V2032" s="169" t="e">
        <f>IF(C2032="",NA(),MATCH($B2032&amp;$C2032,'Smelter Look-up'!$J:$J,0))</f>
        <v>#N/A</v>
      </c>
      <c r="X2032" s="170">
        <f t="shared" ca="1" si="97"/>
        <v>0</v>
      </c>
      <c r="AB2032" s="314" t="str">
        <f t="shared" si="99"/>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8"/>
        <v/>
      </c>
      <c r="T2033" s="155" t="str">
        <f ca="1">IF(B2033="","",IF(ISERROR(MATCH($J2033,SorP!$B$1:$B$6226,0)),"",INDIRECT("'SorP'!$A$"&amp;MATCH($S2033&amp;$J2033,SorP!C:C,0))))</f>
        <v/>
      </c>
      <c r="U2033" s="168"/>
      <c r="V2033" s="169" t="e">
        <f>IF(C2033="",NA(),MATCH($B2033&amp;$C2033,'Smelter Look-up'!$J:$J,0))</f>
        <v>#N/A</v>
      </c>
      <c r="X2033" s="170">
        <f t="shared" ca="1" si="97"/>
        <v>0</v>
      </c>
      <c r="AB2033" s="314" t="str">
        <f t="shared" si="99"/>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8"/>
        <v/>
      </c>
      <c r="T2034" s="155" t="str">
        <f ca="1">IF(B2034="","",IF(ISERROR(MATCH($J2034,SorP!$B$1:$B$6226,0)),"",INDIRECT("'SorP'!$A$"&amp;MATCH($S2034&amp;$J2034,SorP!C:C,0))))</f>
        <v/>
      </c>
      <c r="U2034" s="168"/>
      <c r="V2034" s="169" t="e">
        <f>IF(C2034="",NA(),MATCH($B2034&amp;$C2034,'Smelter Look-up'!$J:$J,0))</f>
        <v>#N/A</v>
      </c>
      <c r="X2034" s="170">
        <f t="shared" ca="1" si="97"/>
        <v>0</v>
      </c>
      <c r="AB2034" s="314" t="str">
        <f t="shared" si="99"/>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8"/>
        <v/>
      </c>
      <c r="T2035" s="155" t="str">
        <f ca="1">IF(B2035="","",IF(ISERROR(MATCH($J2035,SorP!$B$1:$B$6226,0)),"",INDIRECT("'SorP'!$A$"&amp;MATCH($S2035&amp;$J2035,SorP!C:C,0))))</f>
        <v/>
      </c>
      <c r="U2035" s="168"/>
      <c r="V2035" s="169" t="e">
        <f>IF(C2035="",NA(),MATCH($B2035&amp;$C2035,'Smelter Look-up'!$J:$J,0))</f>
        <v>#N/A</v>
      </c>
      <c r="X2035" s="170">
        <f t="shared" ca="1" si="97"/>
        <v>0</v>
      </c>
      <c r="AB2035" s="314" t="str">
        <f t="shared" si="99"/>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8"/>
        <v/>
      </c>
      <c r="T2036" s="155" t="str">
        <f ca="1">IF(B2036="","",IF(ISERROR(MATCH($J2036,SorP!$B$1:$B$6226,0)),"",INDIRECT("'SorP'!$A$"&amp;MATCH($S2036&amp;$J2036,SorP!C:C,0))))</f>
        <v/>
      </c>
      <c r="U2036" s="168"/>
      <c r="V2036" s="169" t="e">
        <f>IF(C2036="",NA(),MATCH($B2036&amp;$C2036,'Smelter Look-up'!$J:$J,0))</f>
        <v>#N/A</v>
      </c>
      <c r="X2036" s="170">
        <f t="shared" ca="1" si="97"/>
        <v>0</v>
      </c>
      <c r="AB2036" s="314" t="str">
        <f t="shared" si="99"/>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8"/>
        <v/>
      </c>
      <c r="T2037" s="155" t="str">
        <f ca="1">IF(B2037="","",IF(ISERROR(MATCH($J2037,SorP!$B$1:$B$6226,0)),"",INDIRECT("'SorP'!$A$"&amp;MATCH($S2037&amp;$J2037,SorP!C:C,0))))</f>
        <v/>
      </c>
      <c r="U2037" s="168"/>
      <c r="V2037" s="169" t="e">
        <f>IF(C2037="",NA(),MATCH($B2037&amp;$C2037,'Smelter Look-up'!$J:$J,0))</f>
        <v>#N/A</v>
      </c>
      <c r="X2037" s="170">
        <f t="shared" ca="1" si="97"/>
        <v>0</v>
      </c>
      <c r="AB2037" s="314" t="str">
        <f t="shared" si="99"/>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8"/>
        <v/>
      </c>
      <c r="T2038" s="155" t="str">
        <f ca="1">IF(B2038="","",IF(ISERROR(MATCH($J2038,SorP!$B$1:$B$6226,0)),"",INDIRECT("'SorP'!$A$"&amp;MATCH($S2038&amp;$J2038,SorP!C:C,0))))</f>
        <v/>
      </c>
      <c r="U2038" s="168"/>
      <c r="V2038" s="169" t="e">
        <f>IF(C2038="",NA(),MATCH($B2038&amp;$C2038,'Smelter Look-up'!$J:$J,0))</f>
        <v>#N/A</v>
      </c>
      <c r="X2038" s="170">
        <f t="shared" ca="1" si="97"/>
        <v>0</v>
      </c>
      <c r="AB2038" s="314" t="str">
        <f t="shared" si="99"/>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8"/>
        <v/>
      </c>
      <c r="T2039" s="155" t="str">
        <f ca="1">IF(B2039="","",IF(ISERROR(MATCH($J2039,SorP!$B$1:$B$6226,0)),"",INDIRECT("'SorP'!$A$"&amp;MATCH($S2039&amp;$J2039,SorP!C:C,0))))</f>
        <v/>
      </c>
      <c r="U2039" s="168"/>
      <c r="V2039" s="169" t="e">
        <f>IF(C2039="",NA(),MATCH($B2039&amp;$C2039,'Smelter Look-up'!$J:$J,0))</f>
        <v>#N/A</v>
      </c>
      <c r="X2039" s="170">
        <f t="shared" ca="1" si="97"/>
        <v>0</v>
      </c>
      <c r="AB2039" s="314" t="str">
        <f t="shared" si="99"/>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8"/>
        <v/>
      </c>
      <c r="T2040" s="155" t="str">
        <f ca="1">IF(B2040="","",IF(ISERROR(MATCH($J2040,SorP!$B$1:$B$6226,0)),"",INDIRECT("'SorP'!$A$"&amp;MATCH($S2040&amp;$J2040,SorP!C:C,0))))</f>
        <v/>
      </c>
      <c r="U2040" s="168"/>
      <c r="V2040" s="169" t="e">
        <f>IF(C2040="",NA(),MATCH($B2040&amp;$C2040,'Smelter Look-up'!$J:$J,0))</f>
        <v>#N/A</v>
      </c>
      <c r="X2040" s="170">
        <f t="shared" ca="1" si="97"/>
        <v>0</v>
      </c>
      <c r="AB2040" s="314" t="str">
        <f t="shared" si="99"/>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8"/>
        <v/>
      </c>
      <c r="T2041" s="155" t="str">
        <f ca="1">IF(B2041="","",IF(ISERROR(MATCH($J2041,SorP!$B$1:$B$6226,0)),"",INDIRECT("'SorP'!$A$"&amp;MATCH($S2041&amp;$J2041,SorP!C:C,0))))</f>
        <v/>
      </c>
      <c r="U2041" s="168"/>
      <c r="V2041" s="169" t="e">
        <f>IF(C2041="",NA(),MATCH($B2041&amp;$C2041,'Smelter Look-up'!$J:$J,0))</f>
        <v>#N/A</v>
      </c>
      <c r="X2041" s="170">
        <f t="shared" ca="1" si="97"/>
        <v>0</v>
      </c>
      <c r="AB2041" s="314" t="str">
        <f t="shared" si="99"/>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8"/>
        <v/>
      </c>
      <c r="T2042" s="155" t="str">
        <f ca="1">IF(B2042="","",IF(ISERROR(MATCH($J2042,SorP!$B$1:$B$6226,0)),"",INDIRECT("'SorP'!$A$"&amp;MATCH($S2042&amp;$J2042,SorP!C:C,0))))</f>
        <v/>
      </c>
      <c r="U2042" s="168"/>
      <c r="V2042" s="169" t="e">
        <f>IF(C2042="",NA(),MATCH($B2042&amp;$C2042,'Smelter Look-up'!$J:$J,0))</f>
        <v>#N/A</v>
      </c>
      <c r="X2042" s="170">
        <f t="shared" ca="1" si="97"/>
        <v>0</v>
      </c>
      <c r="AB2042" s="314" t="str">
        <f t="shared" si="99"/>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8"/>
        <v/>
      </c>
      <c r="T2043" s="155" t="str">
        <f ca="1">IF(B2043="","",IF(ISERROR(MATCH($J2043,SorP!$B$1:$B$6226,0)),"",INDIRECT("'SorP'!$A$"&amp;MATCH($S2043&amp;$J2043,SorP!C:C,0))))</f>
        <v/>
      </c>
      <c r="U2043" s="168"/>
      <c r="V2043" s="169" t="e">
        <f>IF(C2043="",NA(),MATCH($B2043&amp;$C2043,'Smelter Look-up'!$J:$J,0))</f>
        <v>#N/A</v>
      </c>
      <c r="X2043" s="170">
        <f t="shared" ca="1" si="97"/>
        <v>0</v>
      </c>
      <c r="AB2043" s="314" t="str">
        <f t="shared" si="99"/>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8"/>
        <v/>
      </c>
      <c r="T2044" s="155" t="str">
        <f ca="1">IF(B2044="","",IF(ISERROR(MATCH($J2044,SorP!$B$1:$B$6226,0)),"",INDIRECT("'SorP'!$A$"&amp;MATCH($S2044&amp;$J2044,SorP!C:C,0))))</f>
        <v/>
      </c>
      <c r="U2044" s="168"/>
      <c r="V2044" s="169" t="e">
        <f>IF(C2044="",NA(),MATCH($B2044&amp;$C2044,'Smelter Look-up'!$J:$J,0))</f>
        <v>#N/A</v>
      </c>
      <c r="X2044" s="170">
        <f t="shared" ca="1" si="97"/>
        <v>0</v>
      </c>
      <c r="AB2044" s="314" t="str">
        <f t="shared" si="99"/>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8"/>
        <v/>
      </c>
      <c r="T2045" s="155" t="str">
        <f ca="1">IF(B2045="","",IF(ISERROR(MATCH($J2045,SorP!$B$1:$B$6226,0)),"",INDIRECT("'SorP'!$A$"&amp;MATCH($S2045&amp;$J2045,SorP!C:C,0))))</f>
        <v/>
      </c>
      <c r="U2045" s="168"/>
      <c r="V2045" s="169" t="e">
        <f>IF(C2045="",NA(),MATCH($B2045&amp;$C2045,'Smelter Look-up'!$J:$J,0))</f>
        <v>#N/A</v>
      </c>
      <c r="X2045" s="170">
        <f t="shared" ca="1" si="97"/>
        <v>0</v>
      </c>
      <c r="AB2045" s="314" t="str">
        <f t="shared" si="99"/>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8"/>
        <v/>
      </c>
      <c r="T2046" s="155" t="str">
        <f ca="1">IF(B2046="","",IF(ISERROR(MATCH($J2046,SorP!$B$1:$B$6226,0)),"",INDIRECT("'SorP'!$A$"&amp;MATCH($S2046&amp;$J2046,SorP!C:C,0))))</f>
        <v/>
      </c>
      <c r="U2046" s="168"/>
      <c r="V2046" s="169" t="e">
        <f>IF(C2046="",NA(),MATCH($B2046&amp;$C2046,'Smelter Look-up'!$J:$J,0))</f>
        <v>#N/A</v>
      </c>
      <c r="X2046" s="170">
        <f t="shared" ca="1" si="97"/>
        <v>0</v>
      </c>
      <c r="AB2046" s="314" t="str">
        <f t="shared" si="99"/>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8"/>
        <v/>
      </c>
      <c r="T2047" s="155" t="str">
        <f ca="1">IF(B2047="","",IF(ISERROR(MATCH($J2047,SorP!$B$1:$B$6226,0)),"",INDIRECT("'SorP'!$A$"&amp;MATCH($S2047&amp;$J2047,SorP!C:C,0))))</f>
        <v/>
      </c>
      <c r="U2047" s="168"/>
      <c r="V2047" s="169" t="e">
        <f>IF(C2047="",NA(),MATCH($B2047&amp;$C2047,'Smelter Look-up'!$J:$J,0))</f>
        <v>#N/A</v>
      </c>
      <c r="X2047" s="170">
        <f t="shared" ref="X2047:X2110" ca="1" si="100">IF(AND(C2047="Smelter not listed",OR(LEN(D2047)=0,LEN(E2047)=0)),1,0)</f>
        <v>0</v>
      </c>
      <c r="AB2047" s="314" t="str">
        <f t="shared" si="99"/>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1">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100"/>
        <v>0</v>
      </c>
      <c r="AB2048" s="314" t="str">
        <f t="shared" si="99"/>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1"/>
        <v/>
      </c>
      <c r="T2049" s="155" t="str">
        <f ca="1">IF(B2049="","",IF(ISERROR(MATCH($J2049,SorP!$B$1:$B$6226,0)),"",INDIRECT("'SorP'!$A$"&amp;MATCH($S2049&amp;$J2049,SorP!C:C,0))))</f>
        <v/>
      </c>
      <c r="U2049" s="168"/>
      <c r="V2049" s="169" t="e">
        <f>IF(C2049="",NA(),MATCH($B2049&amp;$C2049,'Smelter Look-up'!$J:$J,0))</f>
        <v>#N/A</v>
      </c>
      <c r="X2049" s="170">
        <f t="shared" ca="1" si="100"/>
        <v>0</v>
      </c>
      <c r="AB2049" s="314" t="str">
        <f t="shared" si="99"/>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1"/>
        <v/>
      </c>
      <c r="T2050" s="155" t="str">
        <f ca="1">IF(B2050="","",IF(ISERROR(MATCH($J2050,SorP!$B$1:$B$6226,0)),"",INDIRECT("'SorP'!$A$"&amp;MATCH($S2050&amp;$J2050,SorP!C:C,0))))</f>
        <v/>
      </c>
      <c r="U2050" s="168"/>
      <c r="V2050" s="169" t="e">
        <f>IF(C2050="",NA(),MATCH($B2050&amp;$C2050,'Smelter Look-up'!$J:$J,0))</f>
        <v>#N/A</v>
      </c>
      <c r="X2050" s="170">
        <f t="shared" ca="1" si="100"/>
        <v>0</v>
      </c>
      <c r="AB2050" s="314" t="str">
        <f t="shared" si="99"/>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1"/>
        <v/>
      </c>
      <c r="T2051" s="155" t="str">
        <f ca="1">IF(B2051="","",IF(ISERROR(MATCH($J2051,SorP!$B$1:$B$6226,0)),"",INDIRECT("'SorP'!$A$"&amp;MATCH($S2051&amp;$J2051,SorP!C:C,0))))</f>
        <v/>
      </c>
      <c r="U2051" s="168"/>
      <c r="V2051" s="169" t="e">
        <f>IF(C2051="",NA(),MATCH($B2051&amp;$C2051,'Smelter Look-up'!$J:$J,0))</f>
        <v>#N/A</v>
      </c>
      <c r="X2051" s="170">
        <f t="shared" ca="1" si="100"/>
        <v>0</v>
      </c>
      <c r="AB2051" s="314" t="str">
        <f t="shared" si="99"/>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1"/>
        <v/>
      </c>
      <c r="T2052" s="155" t="str">
        <f ca="1">IF(B2052="","",IF(ISERROR(MATCH($J2052,SorP!$B$1:$B$6226,0)),"",INDIRECT("'SorP'!$A$"&amp;MATCH($S2052&amp;$J2052,SorP!C:C,0))))</f>
        <v/>
      </c>
      <c r="U2052" s="168"/>
      <c r="V2052" s="169" t="e">
        <f>IF(C2052="",NA(),MATCH($B2052&amp;$C2052,'Smelter Look-up'!$J:$J,0))</f>
        <v>#N/A</v>
      </c>
      <c r="X2052" s="170">
        <f t="shared" ca="1" si="100"/>
        <v>0</v>
      </c>
      <c r="AB2052" s="314" t="str">
        <f t="shared" si="99"/>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1"/>
        <v/>
      </c>
      <c r="T2053" s="155" t="str">
        <f ca="1">IF(B2053="","",IF(ISERROR(MATCH($J2053,SorP!$B$1:$B$6226,0)),"",INDIRECT("'SorP'!$A$"&amp;MATCH($S2053&amp;$J2053,SorP!C:C,0))))</f>
        <v/>
      </c>
      <c r="U2053" s="168"/>
      <c r="V2053" s="169" t="e">
        <f>IF(C2053="",NA(),MATCH($B2053&amp;$C2053,'Smelter Look-up'!$J:$J,0))</f>
        <v>#N/A</v>
      </c>
      <c r="X2053" s="170">
        <f t="shared" ca="1" si="100"/>
        <v>0</v>
      </c>
      <c r="AB2053" s="314" t="str">
        <f t="shared" si="99"/>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1"/>
        <v/>
      </c>
      <c r="T2054" s="155" t="str">
        <f ca="1">IF(B2054="","",IF(ISERROR(MATCH($J2054,SorP!$B$1:$B$6226,0)),"",INDIRECT("'SorP'!$A$"&amp;MATCH($S2054&amp;$J2054,SorP!C:C,0))))</f>
        <v/>
      </c>
      <c r="U2054" s="168"/>
      <c r="V2054" s="169" t="e">
        <f>IF(C2054="",NA(),MATCH($B2054&amp;$C2054,'Smelter Look-up'!$J:$J,0))</f>
        <v>#N/A</v>
      </c>
      <c r="X2054" s="170">
        <f t="shared" ca="1" si="100"/>
        <v>0</v>
      </c>
      <c r="AB2054" s="314" t="str">
        <f t="shared" ref="AB2054:AB2117" si="102">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1"/>
        <v/>
      </c>
      <c r="T2055" s="155" t="str">
        <f ca="1">IF(B2055="","",IF(ISERROR(MATCH($J2055,SorP!$B$1:$B$6226,0)),"",INDIRECT("'SorP'!$A$"&amp;MATCH($S2055&amp;$J2055,SorP!C:C,0))))</f>
        <v/>
      </c>
      <c r="U2055" s="168"/>
      <c r="V2055" s="169" t="e">
        <f>IF(C2055="",NA(),MATCH($B2055&amp;$C2055,'Smelter Look-up'!$J:$J,0))</f>
        <v>#N/A</v>
      </c>
      <c r="X2055" s="170">
        <f t="shared" ca="1" si="100"/>
        <v>0</v>
      </c>
      <c r="AB2055" s="314" t="str">
        <f t="shared" si="102"/>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1"/>
        <v/>
      </c>
      <c r="T2056" s="155" t="str">
        <f ca="1">IF(B2056="","",IF(ISERROR(MATCH($J2056,SorP!$B$1:$B$6226,0)),"",INDIRECT("'SorP'!$A$"&amp;MATCH($S2056&amp;$J2056,SorP!C:C,0))))</f>
        <v/>
      </c>
      <c r="U2056" s="168"/>
      <c r="V2056" s="169" t="e">
        <f>IF(C2056="",NA(),MATCH($B2056&amp;$C2056,'Smelter Look-up'!$J:$J,0))</f>
        <v>#N/A</v>
      </c>
      <c r="X2056" s="170">
        <f t="shared" ca="1" si="100"/>
        <v>0</v>
      </c>
      <c r="AB2056" s="314" t="str">
        <f t="shared" si="102"/>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1"/>
        <v/>
      </c>
      <c r="T2057" s="155" t="str">
        <f ca="1">IF(B2057="","",IF(ISERROR(MATCH($J2057,SorP!$B$1:$B$6226,0)),"",INDIRECT("'SorP'!$A$"&amp;MATCH($S2057&amp;$J2057,SorP!C:C,0))))</f>
        <v/>
      </c>
      <c r="U2057" s="168"/>
      <c r="V2057" s="169" t="e">
        <f>IF(C2057="",NA(),MATCH($B2057&amp;$C2057,'Smelter Look-up'!$J:$J,0))</f>
        <v>#N/A</v>
      </c>
      <c r="X2057" s="170">
        <f t="shared" ca="1" si="100"/>
        <v>0</v>
      </c>
      <c r="AB2057" s="314" t="str">
        <f t="shared" si="102"/>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1"/>
        <v/>
      </c>
      <c r="T2058" s="155" t="str">
        <f ca="1">IF(B2058="","",IF(ISERROR(MATCH($J2058,SorP!$B$1:$B$6226,0)),"",INDIRECT("'SorP'!$A$"&amp;MATCH($S2058&amp;$J2058,SorP!C:C,0))))</f>
        <v/>
      </c>
      <c r="U2058" s="168"/>
      <c r="V2058" s="169" t="e">
        <f>IF(C2058="",NA(),MATCH($B2058&amp;$C2058,'Smelter Look-up'!$J:$J,0))</f>
        <v>#N/A</v>
      </c>
      <c r="X2058" s="170">
        <f t="shared" ca="1" si="100"/>
        <v>0</v>
      </c>
      <c r="AB2058" s="314" t="str">
        <f t="shared" si="102"/>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1"/>
        <v/>
      </c>
      <c r="T2059" s="155" t="str">
        <f ca="1">IF(B2059="","",IF(ISERROR(MATCH($J2059,SorP!$B$1:$B$6226,0)),"",INDIRECT("'SorP'!$A$"&amp;MATCH($S2059&amp;$J2059,SorP!C:C,0))))</f>
        <v/>
      </c>
      <c r="U2059" s="168"/>
      <c r="V2059" s="169" t="e">
        <f>IF(C2059="",NA(),MATCH($B2059&amp;$C2059,'Smelter Look-up'!$J:$J,0))</f>
        <v>#N/A</v>
      </c>
      <c r="X2059" s="170">
        <f t="shared" ca="1" si="100"/>
        <v>0</v>
      </c>
      <c r="AB2059" s="314" t="str">
        <f t="shared" si="102"/>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1"/>
        <v/>
      </c>
      <c r="T2060" s="155" t="str">
        <f ca="1">IF(B2060="","",IF(ISERROR(MATCH($J2060,SorP!$B$1:$B$6226,0)),"",INDIRECT("'SorP'!$A$"&amp;MATCH($S2060&amp;$J2060,SorP!C:C,0))))</f>
        <v/>
      </c>
      <c r="U2060" s="168"/>
      <c r="V2060" s="169" t="e">
        <f>IF(C2060="",NA(),MATCH($B2060&amp;$C2060,'Smelter Look-up'!$J:$J,0))</f>
        <v>#N/A</v>
      </c>
      <c r="X2060" s="170">
        <f t="shared" ca="1" si="100"/>
        <v>0</v>
      </c>
      <c r="AB2060" s="314" t="str">
        <f t="shared" si="102"/>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1"/>
        <v/>
      </c>
      <c r="T2061" s="155" t="str">
        <f ca="1">IF(B2061="","",IF(ISERROR(MATCH($J2061,SorP!$B$1:$B$6226,0)),"",INDIRECT("'SorP'!$A$"&amp;MATCH($S2061&amp;$J2061,SorP!C:C,0))))</f>
        <v/>
      </c>
      <c r="U2061" s="168"/>
      <c r="V2061" s="169" t="e">
        <f>IF(C2061="",NA(),MATCH($B2061&amp;$C2061,'Smelter Look-up'!$J:$J,0))</f>
        <v>#N/A</v>
      </c>
      <c r="X2061" s="170">
        <f t="shared" ca="1" si="100"/>
        <v>0</v>
      </c>
      <c r="AB2061" s="314" t="str">
        <f t="shared" si="102"/>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1"/>
        <v/>
      </c>
      <c r="T2062" s="155" t="str">
        <f ca="1">IF(B2062="","",IF(ISERROR(MATCH($J2062,SorP!$B$1:$B$6226,0)),"",INDIRECT("'SorP'!$A$"&amp;MATCH($S2062&amp;$J2062,SorP!C:C,0))))</f>
        <v/>
      </c>
      <c r="U2062" s="168"/>
      <c r="V2062" s="169" t="e">
        <f>IF(C2062="",NA(),MATCH($B2062&amp;$C2062,'Smelter Look-up'!$J:$J,0))</f>
        <v>#N/A</v>
      </c>
      <c r="X2062" s="170">
        <f t="shared" ca="1" si="100"/>
        <v>0</v>
      </c>
      <c r="AB2062" s="314" t="str">
        <f t="shared" si="102"/>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1"/>
        <v/>
      </c>
      <c r="T2063" s="155" t="str">
        <f ca="1">IF(B2063="","",IF(ISERROR(MATCH($J2063,SorP!$B$1:$B$6226,0)),"",INDIRECT("'SorP'!$A$"&amp;MATCH($S2063&amp;$J2063,SorP!C:C,0))))</f>
        <v/>
      </c>
      <c r="U2063" s="168"/>
      <c r="V2063" s="169" t="e">
        <f>IF(C2063="",NA(),MATCH($B2063&amp;$C2063,'Smelter Look-up'!$J:$J,0))</f>
        <v>#N/A</v>
      </c>
      <c r="X2063" s="170">
        <f t="shared" ca="1" si="100"/>
        <v>0</v>
      </c>
      <c r="AB2063" s="314" t="str">
        <f t="shared" si="102"/>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1"/>
        <v/>
      </c>
      <c r="T2064" s="155" t="str">
        <f ca="1">IF(B2064="","",IF(ISERROR(MATCH($J2064,SorP!$B$1:$B$6226,0)),"",INDIRECT("'SorP'!$A$"&amp;MATCH($S2064&amp;$J2064,SorP!C:C,0))))</f>
        <v/>
      </c>
      <c r="U2064" s="168"/>
      <c r="V2064" s="169" t="e">
        <f>IF(C2064="",NA(),MATCH($B2064&amp;$C2064,'Smelter Look-up'!$J:$J,0))</f>
        <v>#N/A</v>
      </c>
      <c r="X2064" s="170">
        <f t="shared" ca="1" si="100"/>
        <v>0</v>
      </c>
      <c r="AB2064" s="314" t="str">
        <f t="shared" si="102"/>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1"/>
        <v/>
      </c>
      <c r="T2065" s="155" t="str">
        <f ca="1">IF(B2065="","",IF(ISERROR(MATCH($J2065,SorP!$B$1:$B$6226,0)),"",INDIRECT("'SorP'!$A$"&amp;MATCH($S2065&amp;$J2065,SorP!C:C,0))))</f>
        <v/>
      </c>
      <c r="U2065" s="168"/>
      <c r="V2065" s="169" t="e">
        <f>IF(C2065="",NA(),MATCH($B2065&amp;$C2065,'Smelter Look-up'!$J:$J,0))</f>
        <v>#N/A</v>
      </c>
      <c r="X2065" s="170">
        <f t="shared" ca="1" si="100"/>
        <v>0</v>
      </c>
      <c r="AB2065" s="314" t="str">
        <f t="shared" si="102"/>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1"/>
        <v/>
      </c>
      <c r="T2066" s="155" t="str">
        <f ca="1">IF(B2066="","",IF(ISERROR(MATCH($J2066,SorP!$B$1:$B$6226,0)),"",INDIRECT("'SorP'!$A$"&amp;MATCH($S2066&amp;$J2066,SorP!C:C,0))))</f>
        <v/>
      </c>
      <c r="U2066" s="168"/>
      <c r="V2066" s="169" t="e">
        <f>IF(C2066="",NA(),MATCH($B2066&amp;$C2066,'Smelter Look-up'!$J:$J,0))</f>
        <v>#N/A</v>
      </c>
      <c r="X2066" s="170">
        <f t="shared" ca="1" si="100"/>
        <v>0</v>
      </c>
      <c r="AB2066" s="314" t="str">
        <f t="shared" si="102"/>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1"/>
        <v/>
      </c>
      <c r="T2067" s="155" t="str">
        <f ca="1">IF(B2067="","",IF(ISERROR(MATCH($J2067,SorP!$B$1:$B$6226,0)),"",INDIRECT("'SorP'!$A$"&amp;MATCH($S2067&amp;$J2067,SorP!C:C,0))))</f>
        <v/>
      </c>
      <c r="U2067" s="168"/>
      <c r="V2067" s="169" t="e">
        <f>IF(C2067="",NA(),MATCH($B2067&amp;$C2067,'Smelter Look-up'!$J:$J,0))</f>
        <v>#N/A</v>
      </c>
      <c r="X2067" s="170">
        <f t="shared" ca="1" si="100"/>
        <v>0</v>
      </c>
      <c r="AB2067" s="314" t="str">
        <f t="shared" si="102"/>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1"/>
        <v/>
      </c>
      <c r="T2068" s="155" t="str">
        <f ca="1">IF(B2068="","",IF(ISERROR(MATCH($J2068,SorP!$B$1:$B$6226,0)),"",INDIRECT("'SorP'!$A$"&amp;MATCH($S2068&amp;$J2068,SorP!C:C,0))))</f>
        <v/>
      </c>
      <c r="U2068" s="168"/>
      <c r="V2068" s="169" t="e">
        <f>IF(C2068="",NA(),MATCH($B2068&amp;$C2068,'Smelter Look-up'!$J:$J,0))</f>
        <v>#N/A</v>
      </c>
      <c r="X2068" s="170">
        <f t="shared" ca="1" si="100"/>
        <v>0</v>
      </c>
      <c r="AB2068" s="314" t="str">
        <f t="shared" si="102"/>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1"/>
        <v/>
      </c>
      <c r="T2069" s="155" t="str">
        <f ca="1">IF(B2069="","",IF(ISERROR(MATCH($J2069,SorP!$B$1:$B$6226,0)),"",INDIRECT("'SorP'!$A$"&amp;MATCH($S2069&amp;$J2069,SorP!C:C,0))))</f>
        <v/>
      </c>
      <c r="U2069" s="168"/>
      <c r="V2069" s="169" t="e">
        <f>IF(C2069="",NA(),MATCH($B2069&amp;$C2069,'Smelter Look-up'!$J:$J,0))</f>
        <v>#N/A</v>
      </c>
      <c r="X2069" s="170">
        <f t="shared" ca="1" si="100"/>
        <v>0</v>
      </c>
      <c r="AB2069" s="314" t="str">
        <f t="shared" si="102"/>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1"/>
        <v/>
      </c>
      <c r="T2070" s="155" t="str">
        <f ca="1">IF(B2070="","",IF(ISERROR(MATCH($J2070,SorP!$B$1:$B$6226,0)),"",INDIRECT("'SorP'!$A$"&amp;MATCH($S2070&amp;$J2070,SorP!C:C,0))))</f>
        <v/>
      </c>
      <c r="U2070" s="168"/>
      <c r="V2070" s="169" t="e">
        <f>IF(C2070="",NA(),MATCH($B2070&amp;$C2070,'Smelter Look-up'!$J:$J,0))</f>
        <v>#N/A</v>
      </c>
      <c r="X2070" s="170">
        <f t="shared" ca="1" si="100"/>
        <v>0</v>
      </c>
      <c r="AB2070" s="314" t="str">
        <f t="shared" si="102"/>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1"/>
        <v/>
      </c>
      <c r="T2071" s="155" t="str">
        <f ca="1">IF(B2071="","",IF(ISERROR(MATCH($J2071,SorP!$B$1:$B$6226,0)),"",INDIRECT("'SorP'!$A$"&amp;MATCH($S2071&amp;$J2071,SorP!C:C,0))))</f>
        <v/>
      </c>
      <c r="U2071" s="168"/>
      <c r="V2071" s="169" t="e">
        <f>IF(C2071="",NA(),MATCH($B2071&amp;$C2071,'Smelter Look-up'!$J:$J,0))</f>
        <v>#N/A</v>
      </c>
      <c r="X2071" s="170">
        <f t="shared" ca="1" si="100"/>
        <v>0</v>
      </c>
      <c r="AB2071" s="314" t="str">
        <f t="shared" si="102"/>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1"/>
        <v/>
      </c>
      <c r="T2072" s="155" t="str">
        <f ca="1">IF(B2072="","",IF(ISERROR(MATCH($J2072,SorP!$B$1:$B$6226,0)),"",INDIRECT("'SorP'!$A$"&amp;MATCH($S2072&amp;$J2072,SorP!C:C,0))))</f>
        <v/>
      </c>
      <c r="U2072" s="168"/>
      <c r="V2072" s="169" t="e">
        <f>IF(C2072="",NA(),MATCH($B2072&amp;$C2072,'Smelter Look-up'!$J:$J,0))</f>
        <v>#N/A</v>
      </c>
      <c r="X2072" s="170">
        <f t="shared" ca="1" si="100"/>
        <v>0</v>
      </c>
      <c r="AB2072" s="314" t="str">
        <f t="shared" si="102"/>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1"/>
        <v/>
      </c>
      <c r="T2073" s="155" t="str">
        <f ca="1">IF(B2073="","",IF(ISERROR(MATCH($J2073,SorP!$B$1:$B$6226,0)),"",INDIRECT("'SorP'!$A$"&amp;MATCH($S2073&amp;$J2073,SorP!C:C,0))))</f>
        <v/>
      </c>
      <c r="U2073" s="168"/>
      <c r="V2073" s="169" t="e">
        <f>IF(C2073="",NA(),MATCH($B2073&amp;$C2073,'Smelter Look-up'!$J:$J,0))</f>
        <v>#N/A</v>
      </c>
      <c r="X2073" s="170">
        <f t="shared" ca="1" si="100"/>
        <v>0</v>
      </c>
      <c r="AB2073" s="314" t="str">
        <f t="shared" si="102"/>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1"/>
        <v/>
      </c>
      <c r="T2074" s="155" t="str">
        <f ca="1">IF(B2074="","",IF(ISERROR(MATCH($J2074,SorP!$B$1:$B$6226,0)),"",INDIRECT("'SorP'!$A$"&amp;MATCH($S2074&amp;$J2074,SorP!C:C,0))))</f>
        <v/>
      </c>
      <c r="U2074" s="168"/>
      <c r="V2074" s="169" t="e">
        <f>IF(C2074="",NA(),MATCH($B2074&amp;$C2074,'Smelter Look-up'!$J:$J,0))</f>
        <v>#N/A</v>
      </c>
      <c r="X2074" s="170">
        <f t="shared" ca="1" si="100"/>
        <v>0</v>
      </c>
      <c r="AB2074" s="314" t="str">
        <f t="shared" si="102"/>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1"/>
        <v/>
      </c>
      <c r="T2075" s="155" t="str">
        <f ca="1">IF(B2075="","",IF(ISERROR(MATCH($J2075,SorP!$B$1:$B$6226,0)),"",INDIRECT("'SorP'!$A$"&amp;MATCH($S2075&amp;$J2075,SorP!C:C,0))))</f>
        <v/>
      </c>
      <c r="U2075" s="168"/>
      <c r="V2075" s="169" t="e">
        <f>IF(C2075="",NA(),MATCH($B2075&amp;$C2075,'Smelter Look-up'!$J:$J,0))</f>
        <v>#N/A</v>
      </c>
      <c r="X2075" s="170">
        <f t="shared" ca="1" si="100"/>
        <v>0</v>
      </c>
      <c r="AB2075" s="314" t="str">
        <f t="shared" si="102"/>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1"/>
        <v/>
      </c>
      <c r="T2076" s="155" t="str">
        <f ca="1">IF(B2076="","",IF(ISERROR(MATCH($J2076,SorP!$B$1:$B$6226,0)),"",INDIRECT("'SorP'!$A$"&amp;MATCH($S2076&amp;$J2076,SorP!C:C,0))))</f>
        <v/>
      </c>
      <c r="U2076" s="168"/>
      <c r="V2076" s="169" t="e">
        <f>IF(C2076="",NA(),MATCH($B2076&amp;$C2076,'Smelter Look-up'!$J:$J,0))</f>
        <v>#N/A</v>
      </c>
      <c r="X2076" s="170">
        <f t="shared" ca="1" si="100"/>
        <v>0</v>
      </c>
      <c r="AB2076" s="314" t="str">
        <f t="shared" si="102"/>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1"/>
        <v/>
      </c>
      <c r="T2077" s="155" t="str">
        <f ca="1">IF(B2077="","",IF(ISERROR(MATCH($J2077,SorP!$B$1:$B$6226,0)),"",INDIRECT("'SorP'!$A$"&amp;MATCH($S2077&amp;$J2077,SorP!C:C,0))))</f>
        <v/>
      </c>
      <c r="U2077" s="168"/>
      <c r="V2077" s="169" t="e">
        <f>IF(C2077="",NA(),MATCH($B2077&amp;$C2077,'Smelter Look-up'!$J:$J,0))</f>
        <v>#N/A</v>
      </c>
      <c r="X2077" s="170">
        <f t="shared" ca="1" si="100"/>
        <v>0</v>
      </c>
      <c r="AB2077" s="314" t="str">
        <f t="shared" si="102"/>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1"/>
        <v/>
      </c>
      <c r="T2078" s="155" t="str">
        <f ca="1">IF(B2078="","",IF(ISERROR(MATCH($J2078,SorP!$B$1:$B$6226,0)),"",INDIRECT("'SorP'!$A$"&amp;MATCH($S2078&amp;$J2078,SorP!C:C,0))))</f>
        <v/>
      </c>
      <c r="U2078" s="168"/>
      <c r="V2078" s="169" t="e">
        <f>IF(C2078="",NA(),MATCH($B2078&amp;$C2078,'Smelter Look-up'!$J:$J,0))</f>
        <v>#N/A</v>
      </c>
      <c r="X2078" s="170">
        <f t="shared" ca="1" si="100"/>
        <v>0</v>
      </c>
      <c r="AB2078" s="314" t="str">
        <f t="shared" si="102"/>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1"/>
        <v/>
      </c>
      <c r="T2079" s="155" t="str">
        <f ca="1">IF(B2079="","",IF(ISERROR(MATCH($J2079,SorP!$B$1:$B$6226,0)),"",INDIRECT("'SorP'!$A$"&amp;MATCH($S2079&amp;$J2079,SorP!C:C,0))))</f>
        <v/>
      </c>
      <c r="U2079" s="168"/>
      <c r="V2079" s="169" t="e">
        <f>IF(C2079="",NA(),MATCH($B2079&amp;$C2079,'Smelter Look-up'!$J:$J,0))</f>
        <v>#N/A</v>
      </c>
      <c r="X2079" s="170">
        <f t="shared" ca="1" si="100"/>
        <v>0</v>
      </c>
      <c r="AB2079" s="314" t="str">
        <f t="shared" si="102"/>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1"/>
        <v/>
      </c>
      <c r="T2080" s="155" t="str">
        <f ca="1">IF(B2080="","",IF(ISERROR(MATCH($J2080,SorP!$B$1:$B$6226,0)),"",INDIRECT("'SorP'!$A$"&amp;MATCH($S2080&amp;$J2080,SorP!C:C,0))))</f>
        <v/>
      </c>
      <c r="U2080" s="168"/>
      <c r="V2080" s="169" t="e">
        <f>IF(C2080="",NA(),MATCH($B2080&amp;$C2080,'Smelter Look-up'!$J:$J,0))</f>
        <v>#N/A</v>
      </c>
      <c r="X2080" s="170">
        <f t="shared" ca="1" si="100"/>
        <v>0</v>
      </c>
      <c r="AB2080" s="314" t="str">
        <f t="shared" si="102"/>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1"/>
        <v/>
      </c>
      <c r="T2081" s="155" t="str">
        <f ca="1">IF(B2081="","",IF(ISERROR(MATCH($J2081,SorP!$B$1:$B$6226,0)),"",INDIRECT("'SorP'!$A$"&amp;MATCH($S2081&amp;$J2081,SorP!C:C,0))))</f>
        <v/>
      </c>
      <c r="U2081" s="168"/>
      <c r="V2081" s="169" t="e">
        <f>IF(C2081="",NA(),MATCH($B2081&amp;$C2081,'Smelter Look-up'!$J:$J,0))</f>
        <v>#N/A</v>
      </c>
      <c r="X2081" s="170">
        <f t="shared" ca="1" si="100"/>
        <v>0</v>
      </c>
      <c r="AB2081" s="314" t="str">
        <f t="shared" si="102"/>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1"/>
        <v/>
      </c>
      <c r="T2082" s="155" t="str">
        <f ca="1">IF(B2082="","",IF(ISERROR(MATCH($J2082,SorP!$B$1:$B$6226,0)),"",INDIRECT("'SorP'!$A$"&amp;MATCH($S2082&amp;$J2082,SorP!C:C,0))))</f>
        <v/>
      </c>
      <c r="U2082" s="168"/>
      <c r="V2082" s="169" t="e">
        <f>IF(C2082="",NA(),MATCH($B2082&amp;$C2082,'Smelter Look-up'!$J:$J,0))</f>
        <v>#N/A</v>
      </c>
      <c r="X2082" s="170">
        <f t="shared" ca="1" si="100"/>
        <v>0</v>
      </c>
      <c r="AB2082" s="314" t="str">
        <f t="shared" si="102"/>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1"/>
        <v/>
      </c>
      <c r="T2083" s="155" t="str">
        <f ca="1">IF(B2083="","",IF(ISERROR(MATCH($J2083,SorP!$B$1:$B$6226,0)),"",INDIRECT("'SorP'!$A$"&amp;MATCH($S2083&amp;$J2083,SorP!C:C,0))))</f>
        <v/>
      </c>
      <c r="U2083" s="168"/>
      <c r="V2083" s="169" t="e">
        <f>IF(C2083="",NA(),MATCH($B2083&amp;$C2083,'Smelter Look-up'!$J:$J,0))</f>
        <v>#N/A</v>
      </c>
      <c r="X2083" s="170">
        <f t="shared" ca="1" si="100"/>
        <v>0</v>
      </c>
      <c r="AB2083" s="314" t="str">
        <f t="shared" si="102"/>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1"/>
        <v/>
      </c>
      <c r="T2084" s="155" t="str">
        <f ca="1">IF(B2084="","",IF(ISERROR(MATCH($J2084,SorP!$B$1:$B$6226,0)),"",INDIRECT("'SorP'!$A$"&amp;MATCH($S2084&amp;$J2084,SorP!C:C,0))))</f>
        <v/>
      </c>
      <c r="U2084" s="168"/>
      <c r="V2084" s="169" t="e">
        <f>IF(C2084="",NA(),MATCH($B2084&amp;$C2084,'Smelter Look-up'!$J:$J,0))</f>
        <v>#N/A</v>
      </c>
      <c r="X2084" s="170">
        <f t="shared" ca="1" si="100"/>
        <v>0</v>
      </c>
      <c r="AB2084" s="314" t="str">
        <f t="shared" si="102"/>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1"/>
        <v/>
      </c>
      <c r="T2085" s="155" t="str">
        <f ca="1">IF(B2085="","",IF(ISERROR(MATCH($J2085,SorP!$B$1:$B$6226,0)),"",INDIRECT("'SorP'!$A$"&amp;MATCH($S2085&amp;$J2085,SorP!C:C,0))))</f>
        <v/>
      </c>
      <c r="U2085" s="168"/>
      <c r="V2085" s="169" t="e">
        <f>IF(C2085="",NA(),MATCH($B2085&amp;$C2085,'Smelter Look-up'!$J:$J,0))</f>
        <v>#N/A</v>
      </c>
      <c r="X2085" s="170">
        <f t="shared" ca="1" si="100"/>
        <v>0</v>
      </c>
      <c r="AB2085" s="314" t="str">
        <f t="shared" si="102"/>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1"/>
        <v/>
      </c>
      <c r="T2086" s="155" t="str">
        <f ca="1">IF(B2086="","",IF(ISERROR(MATCH($J2086,SorP!$B$1:$B$6226,0)),"",INDIRECT("'SorP'!$A$"&amp;MATCH($S2086&amp;$J2086,SorP!C:C,0))))</f>
        <v/>
      </c>
      <c r="U2086" s="168"/>
      <c r="V2086" s="169" t="e">
        <f>IF(C2086="",NA(),MATCH($B2086&amp;$C2086,'Smelter Look-up'!$J:$J,0))</f>
        <v>#N/A</v>
      </c>
      <c r="X2086" s="170">
        <f t="shared" ca="1" si="100"/>
        <v>0</v>
      </c>
      <c r="AB2086" s="314" t="str">
        <f t="shared" si="102"/>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1"/>
        <v/>
      </c>
      <c r="T2087" s="155" t="str">
        <f ca="1">IF(B2087="","",IF(ISERROR(MATCH($J2087,SorP!$B$1:$B$6226,0)),"",INDIRECT("'SorP'!$A$"&amp;MATCH($S2087&amp;$J2087,SorP!C:C,0))))</f>
        <v/>
      </c>
      <c r="U2087" s="168"/>
      <c r="V2087" s="169" t="e">
        <f>IF(C2087="",NA(),MATCH($B2087&amp;$C2087,'Smelter Look-up'!$J:$J,0))</f>
        <v>#N/A</v>
      </c>
      <c r="X2087" s="170">
        <f t="shared" ca="1" si="100"/>
        <v>0</v>
      </c>
      <c r="AB2087" s="314" t="str">
        <f t="shared" si="102"/>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1"/>
        <v/>
      </c>
      <c r="T2088" s="155" t="str">
        <f ca="1">IF(B2088="","",IF(ISERROR(MATCH($J2088,SorP!$B$1:$B$6226,0)),"",INDIRECT("'SorP'!$A$"&amp;MATCH($S2088&amp;$J2088,SorP!C:C,0))))</f>
        <v/>
      </c>
      <c r="U2088" s="168"/>
      <c r="V2088" s="169" t="e">
        <f>IF(C2088="",NA(),MATCH($B2088&amp;$C2088,'Smelter Look-up'!$J:$J,0))</f>
        <v>#N/A</v>
      </c>
      <c r="X2088" s="170">
        <f t="shared" ca="1" si="100"/>
        <v>0</v>
      </c>
      <c r="AB2088" s="314" t="str">
        <f t="shared" si="102"/>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1"/>
        <v/>
      </c>
      <c r="T2089" s="155" t="str">
        <f ca="1">IF(B2089="","",IF(ISERROR(MATCH($J2089,SorP!$B$1:$B$6226,0)),"",INDIRECT("'SorP'!$A$"&amp;MATCH($S2089&amp;$J2089,SorP!C:C,0))))</f>
        <v/>
      </c>
      <c r="U2089" s="168"/>
      <c r="V2089" s="169" t="e">
        <f>IF(C2089="",NA(),MATCH($B2089&amp;$C2089,'Smelter Look-up'!$J:$J,0))</f>
        <v>#N/A</v>
      </c>
      <c r="X2089" s="170">
        <f t="shared" ca="1" si="100"/>
        <v>0</v>
      </c>
      <c r="AB2089" s="314" t="str">
        <f t="shared" si="102"/>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1"/>
        <v/>
      </c>
      <c r="T2090" s="155" t="str">
        <f ca="1">IF(B2090="","",IF(ISERROR(MATCH($J2090,SorP!$B$1:$B$6226,0)),"",INDIRECT("'SorP'!$A$"&amp;MATCH($S2090&amp;$J2090,SorP!C:C,0))))</f>
        <v/>
      </c>
      <c r="U2090" s="168"/>
      <c r="V2090" s="169" t="e">
        <f>IF(C2090="",NA(),MATCH($B2090&amp;$C2090,'Smelter Look-up'!$J:$J,0))</f>
        <v>#N/A</v>
      </c>
      <c r="X2090" s="170">
        <f t="shared" ca="1" si="100"/>
        <v>0</v>
      </c>
      <c r="AB2090" s="314" t="str">
        <f t="shared" si="102"/>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1"/>
        <v/>
      </c>
      <c r="T2091" s="155" t="str">
        <f ca="1">IF(B2091="","",IF(ISERROR(MATCH($J2091,SorP!$B$1:$B$6226,0)),"",INDIRECT("'SorP'!$A$"&amp;MATCH($S2091&amp;$J2091,SorP!C:C,0))))</f>
        <v/>
      </c>
      <c r="U2091" s="168"/>
      <c r="V2091" s="169" t="e">
        <f>IF(C2091="",NA(),MATCH($B2091&amp;$C2091,'Smelter Look-up'!$J:$J,0))</f>
        <v>#N/A</v>
      </c>
      <c r="X2091" s="170">
        <f t="shared" ca="1" si="100"/>
        <v>0</v>
      </c>
      <c r="AB2091" s="314" t="str">
        <f t="shared" si="102"/>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1"/>
        <v/>
      </c>
      <c r="T2092" s="155" t="str">
        <f ca="1">IF(B2092="","",IF(ISERROR(MATCH($J2092,SorP!$B$1:$B$6226,0)),"",INDIRECT("'SorP'!$A$"&amp;MATCH($S2092&amp;$J2092,SorP!C:C,0))))</f>
        <v/>
      </c>
      <c r="U2092" s="168"/>
      <c r="V2092" s="169" t="e">
        <f>IF(C2092="",NA(),MATCH($B2092&amp;$C2092,'Smelter Look-up'!$J:$J,0))</f>
        <v>#N/A</v>
      </c>
      <c r="X2092" s="170">
        <f t="shared" ca="1" si="100"/>
        <v>0</v>
      </c>
      <c r="AB2092" s="314" t="str">
        <f t="shared" si="102"/>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1"/>
        <v/>
      </c>
      <c r="T2093" s="155" t="str">
        <f ca="1">IF(B2093="","",IF(ISERROR(MATCH($J2093,SorP!$B$1:$B$6226,0)),"",INDIRECT("'SorP'!$A$"&amp;MATCH($S2093&amp;$J2093,SorP!C:C,0))))</f>
        <v/>
      </c>
      <c r="U2093" s="168"/>
      <c r="V2093" s="169" t="e">
        <f>IF(C2093="",NA(),MATCH($B2093&amp;$C2093,'Smelter Look-up'!$J:$J,0))</f>
        <v>#N/A</v>
      </c>
      <c r="X2093" s="170">
        <f t="shared" ca="1" si="100"/>
        <v>0</v>
      </c>
      <c r="AB2093" s="314" t="str">
        <f t="shared" si="102"/>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1"/>
        <v/>
      </c>
      <c r="T2094" s="155" t="str">
        <f ca="1">IF(B2094="","",IF(ISERROR(MATCH($J2094,SorP!$B$1:$B$6226,0)),"",INDIRECT("'SorP'!$A$"&amp;MATCH($S2094&amp;$J2094,SorP!C:C,0))))</f>
        <v/>
      </c>
      <c r="U2094" s="168"/>
      <c r="V2094" s="169" t="e">
        <f>IF(C2094="",NA(),MATCH($B2094&amp;$C2094,'Smelter Look-up'!$J:$J,0))</f>
        <v>#N/A</v>
      </c>
      <c r="X2094" s="170">
        <f t="shared" ca="1" si="100"/>
        <v>0</v>
      </c>
      <c r="AB2094" s="314" t="str">
        <f t="shared" si="102"/>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1"/>
        <v/>
      </c>
      <c r="T2095" s="155" t="str">
        <f ca="1">IF(B2095="","",IF(ISERROR(MATCH($J2095,SorP!$B$1:$B$6226,0)),"",INDIRECT("'SorP'!$A$"&amp;MATCH($S2095&amp;$J2095,SorP!C:C,0))))</f>
        <v/>
      </c>
      <c r="U2095" s="168"/>
      <c r="V2095" s="169" t="e">
        <f>IF(C2095="",NA(),MATCH($B2095&amp;$C2095,'Smelter Look-up'!$J:$J,0))</f>
        <v>#N/A</v>
      </c>
      <c r="X2095" s="170">
        <f t="shared" ca="1" si="100"/>
        <v>0</v>
      </c>
      <c r="AB2095" s="314" t="str">
        <f t="shared" si="102"/>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1"/>
        <v/>
      </c>
      <c r="T2096" s="155" t="str">
        <f ca="1">IF(B2096="","",IF(ISERROR(MATCH($J2096,SorP!$B$1:$B$6226,0)),"",INDIRECT("'SorP'!$A$"&amp;MATCH($S2096&amp;$J2096,SorP!C:C,0))))</f>
        <v/>
      </c>
      <c r="U2096" s="168"/>
      <c r="V2096" s="169" t="e">
        <f>IF(C2096="",NA(),MATCH($B2096&amp;$C2096,'Smelter Look-up'!$J:$J,0))</f>
        <v>#N/A</v>
      </c>
      <c r="X2096" s="170">
        <f t="shared" ca="1" si="100"/>
        <v>0</v>
      </c>
      <c r="AB2096" s="314" t="str">
        <f t="shared" si="102"/>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1"/>
        <v/>
      </c>
      <c r="T2097" s="155" t="str">
        <f ca="1">IF(B2097="","",IF(ISERROR(MATCH($J2097,SorP!$B$1:$B$6226,0)),"",INDIRECT("'SorP'!$A$"&amp;MATCH($S2097&amp;$J2097,SorP!C:C,0))))</f>
        <v/>
      </c>
      <c r="U2097" s="168"/>
      <c r="V2097" s="169" t="e">
        <f>IF(C2097="",NA(),MATCH($B2097&amp;$C2097,'Smelter Look-up'!$J:$J,0))</f>
        <v>#N/A</v>
      </c>
      <c r="X2097" s="170">
        <f t="shared" ca="1" si="100"/>
        <v>0</v>
      </c>
      <c r="AB2097" s="314" t="str">
        <f t="shared" si="102"/>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1"/>
        <v/>
      </c>
      <c r="T2098" s="155" t="str">
        <f ca="1">IF(B2098="","",IF(ISERROR(MATCH($J2098,SorP!$B$1:$B$6226,0)),"",INDIRECT("'SorP'!$A$"&amp;MATCH($S2098&amp;$J2098,SorP!C:C,0))))</f>
        <v/>
      </c>
      <c r="U2098" s="168"/>
      <c r="V2098" s="169" t="e">
        <f>IF(C2098="",NA(),MATCH($B2098&amp;$C2098,'Smelter Look-up'!$J:$J,0))</f>
        <v>#N/A</v>
      </c>
      <c r="X2098" s="170">
        <f t="shared" ca="1" si="100"/>
        <v>0</v>
      </c>
      <c r="AB2098" s="314" t="str">
        <f t="shared" si="102"/>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1"/>
        <v/>
      </c>
      <c r="T2099" s="155" t="str">
        <f ca="1">IF(B2099="","",IF(ISERROR(MATCH($J2099,SorP!$B$1:$B$6226,0)),"",INDIRECT("'SorP'!$A$"&amp;MATCH($S2099&amp;$J2099,SorP!C:C,0))))</f>
        <v/>
      </c>
      <c r="U2099" s="168"/>
      <c r="V2099" s="169" t="e">
        <f>IF(C2099="",NA(),MATCH($B2099&amp;$C2099,'Smelter Look-up'!$J:$J,0))</f>
        <v>#N/A</v>
      </c>
      <c r="X2099" s="170">
        <f t="shared" ca="1" si="100"/>
        <v>0</v>
      </c>
      <c r="AB2099" s="314" t="str">
        <f t="shared" si="102"/>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1"/>
        <v/>
      </c>
      <c r="T2100" s="155" t="str">
        <f ca="1">IF(B2100="","",IF(ISERROR(MATCH($J2100,SorP!$B$1:$B$6226,0)),"",INDIRECT("'SorP'!$A$"&amp;MATCH($S2100&amp;$J2100,SorP!C:C,0))))</f>
        <v/>
      </c>
      <c r="U2100" s="168"/>
      <c r="V2100" s="169" t="e">
        <f>IF(C2100="",NA(),MATCH($B2100&amp;$C2100,'Smelter Look-up'!$J:$J,0))</f>
        <v>#N/A</v>
      </c>
      <c r="X2100" s="170">
        <f t="shared" ca="1" si="100"/>
        <v>0</v>
      </c>
      <c r="AB2100" s="314" t="str">
        <f t="shared" si="102"/>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1"/>
        <v/>
      </c>
      <c r="T2101" s="155" t="str">
        <f ca="1">IF(B2101="","",IF(ISERROR(MATCH($J2101,SorP!$B$1:$B$6226,0)),"",INDIRECT("'SorP'!$A$"&amp;MATCH($S2101&amp;$J2101,SorP!C:C,0))))</f>
        <v/>
      </c>
      <c r="U2101" s="168"/>
      <c r="V2101" s="169" t="e">
        <f>IF(C2101="",NA(),MATCH($B2101&amp;$C2101,'Smelter Look-up'!$J:$J,0))</f>
        <v>#N/A</v>
      </c>
      <c r="X2101" s="170">
        <f t="shared" ca="1" si="100"/>
        <v>0</v>
      </c>
      <c r="AB2101" s="314" t="str">
        <f t="shared" si="102"/>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1"/>
        <v/>
      </c>
      <c r="T2102" s="155" t="str">
        <f ca="1">IF(B2102="","",IF(ISERROR(MATCH($J2102,SorP!$B$1:$B$6226,0)),"",INDIRECT("'SorP'!$A$"&amp;MATCH($S2102&amp;$J2102,SorP!C:C,0))))</f>
        <v/>
      </c>
      <c r="U2102" s="168"/>
      <c r="V2102" s="169" t="e">
        <f>IF(C2102="",NA(),MATCH($B2102&amp;$C2102,'Smelter Look-up'!$J:$J,0))</f>
        <v>#N/A</v>
      </c>
      <c r="X2102" s="170">
        <f t="shared" ca="1" si="100"/>
        <v>0</v>
      </c>
      <c r="AB2102" s="314" t="str">
        <f t="shared" si="102"/>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1"/>
        <v/>
      </c>
      <c r="T2103" s="155" t="str">
        <f ca="1">IF(B2103="","",IF(ISERROR(MATCH($J2103,SorP!$B$1:$B$6226,0)),"",INDIRECT("'SorP'!$A$"&amp;MATCH($S2103&amp;$J2103,SorP!C:C,0))))</f>
        <v/>
      </c>
      <c r="U2103" s="168"/>
      <c r="V2103" s="169" t="e">
        <f>IF(C2103="",NA(),MATCH($B2103&amp;$C2103,'Smelter Look-up'!$J:$J,0))</f>
        <v>#N/A</v>
      </c>
      <c r="X2103" s="170">
        <f t="shared" ca="1" si="100"/>
        <v>0</v>
      </c>
      <c r="AB2103" s="314" t="str">
        <f t="shared" si="102"/>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1"/>
        <v/>
      </c>
      <c r="T2104" s="155" t="str">
        <f ca="1">IF(B2104="","",IF(ISERROR(MATCH($J2104,SorP!$B$1:$B$6226,0)),"",INDIRECT("'SorP'!$A$"&amp;MATCH($S2104&amp;$J2104,SorP!C:C,0))))</f>
        <v/>
      </c>
      <c r="U2104" s="168"/>
      <c r="V2104" s="169" t="e">
        <f>IF(C2104="",NA(),MATCH($B2104&amp;$C2104,'Smelter Look-up'!$J:$J,0))</f>
        <v>#N/A</v>
      </c>
      <c r="X2104" s="170">
        <f t="shared" ca="1" si="100"/>
        <v>0</v>
      </c>
      <c r="AB2104" s="314" t="str">
        <f t="shared" si="102"/>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1"/>
        <v/>
      </c>
      <c r="T2105" s="155" t="str">
        <f ca="1">IF(B2105="","",IF(ISERROR(MATCH($J2105,SorP!$B$1:$B$6226,0)),"",INDIRECT("'SorP'!$A$"&amp;MATCH($S2105&amp;$J2105,SorP!C:C,0))))</f>
        <v/>
      </c>
      <c r="U2105" s="168"/>
      <c r="V2105" s="169" t="e">
        <f>IF(C2105="",NA(),MATCH($B2105&amp;$C2105,'Smelter Look-up'!$J:$J,0))</f>
        <v>#N/A</v>
      </c>
      <c r="X2105" s="170">
        <f t="shared" ca="1" si="100"/>
        <v>0</v>
      </c>
      <c r="AB2105" s="314" t="str">
        <f t="shared" si="102"/>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1"/>
        <v/>
      </c>
      <c r="T2106" s="155" t="str">
        <f ca="1">IF(B2106="","",IF(ISERROR(MATCH($J2106,SorP!$B$1:$B$6226,0)),"",INDIRECT("'SorP'!$A$"&amp;MATCH($S2106&amp;$J2106,SorP!C:C,0))))</f>
        <v/>
      </c>
      <c r="U2106" s="168"/>
      <c r="V2106" s="169" t="e">
        <f>IF(C2106="",NA(),MATCH($B2106&amp;$C2106,'Smelter Look-up'!$J:$J,0))</f>
        <v>#N/A</v>
      </c>
      <c r="X2106" s="170">
        <f t="shared" ca="1" si="100"/>
        <v>0</v>
      </c>
      <c r="AB2106" s="314" t="str">
        <f t="shared" si="102"/>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1"/>
        <v/>
      </c>
      <c r="T2107" s="155" t="str">
        <f ca="1">IF(B2107="","",IF(ISERROR(MATCH($J2107,SorP!$B$1:$B$6226,0)),"",INDIRECT("'SorP'!$A$"&amp;MATCH($S2107&amp;$J2107,SorP!C:C,0))))</f>
        <v/>
      </c>
      <c r="U2107" s="168"/>
      <c r="V2107" s="169" t="e">
        <f>IF(C2107="",NA(),MATCH($B2107&amp;$C2107,'Smelter Look-up'!$J:$J,0))</f>
        <v>#N/A</v>
      </c>
      <c r="X2107" s="170">
        <f t="shared" ca="1" si="100"/>
        <v>0</v>
      </c>
      <c r="AB2107" s="314" t="str">
        <f t="shared" si="102"/>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1"/>
        <v/>
      </c>
      <c r="T2108" s="155" t="str">
        <f ca="1">IF(B2108="","",IF(ISERROR(MATCH($J2108,SorP!$B$1:$B$6226,0)),"",INDIRECT("'SorP'!$A$"&amp;MATCH($S2108&amp;$J2108,SorP!C:C,0))))</f>
        <v/>
      </c>
      <c r="U2108" s="168"/>
      <c r="V2108" s="169" t="e">
        <f>IF(C2108="",NA(),MATCH($B2108&amp;$C2108,'Smelter Look-up'!$J:$J,0))</f>
        <v>#N/A</v>
      </c>
      <c r="X2108" s="170">
        <f t="shared" ca="1" si="100"/>
        <v>0</v>
      </c>
      <c r="AB2108" s="314" t="str">
        <f t="shared" si="102"/>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1"/>
        <v/>
      </c>
      <c r="T2109" s="155" t="str">
        <f ca="1">IF(B2109="","",IF(ISERROR(MATCH($J2109,SorP!$B$1:$B$6226,0)),"",INDIRECT("'SorP'!$A$"&amp;MATCH($S2109&amp;$J2109,SorP!C:C,0))))</f>
        <v/>
      </c>
      <c r="U2109" s="168"/>
      <c r="V2109" s="169" t="e">
        <f>IF(C2109="",NA(),MATCH($B2109&amp;$C2109,'Smelter Look-up'!$J:$J,0))</f>
        <v>#N/A</v>
      </c>
      <c r="X2109" s="170">
        <f t="shared" ca="1" si="100"/>
        <v>0</v>
      </c>
      <c r="AB2109" s="314" t="str">
        <f t="shared" si="102"/>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1"/>
        <v/>
      </c>
      <c r="T2110" s="155" t="str">
        <f ca="1">IF(B2110="","",IF(ISERROR(MATCH($J2110,SorP!$B$1:$B$6226,0)),"",INDIRECT("'SorP'!$A$"&amp;MATCH($S2110&amp;$J2110,SorP!C:C,0))))</f>
        <v/>
      </c>
      <c r="U2110" s="168"/>
      <c r="V2110" s="169" t="e">
        <f>IF(C2110="",NA(),MATCH($B2110&amp;$C2110,'Smelter Look-up'!$J:$J,0))</f>
        <v>#N/A</v>
      </c>
      <c r="X2110" s="170">
        <f t="shared" ca="1" si="100"/>
        <v>0</v>
      </c>
      <c r="AB2110" s="314" t="str">
        <f t="shared" si="102"/>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1"/>
        <v/>
      </c>
      <c r="T2111" s="155" t="str">
        <f ca="1">IF(B2111="","",IF(ISERROR(MATCH($J2111,SorP!$B$1:$B$6226,0)),"",INDIRECT("'SorP'!$A$"&amp;MATCH($S2111&amp;$J2111,SorP!C:C,0))))</f>
        <v/>
      </c>
      <c r="U2111" s="168"/>
      <c r="V2111" s="169" t="e">
        <f>IF(C2111="",NA(),MATCH($B2111&amp;$C2111,'Smelter Look-up'!$J:$J,0))</f>
        <v>#N/A</v>
      </c>
      <c r="X2111" s="170">
        <f t="shared" ref="X2111:X2174" ca="1" si="103">IF(AND(C2111="Smelter not listed",OR(LEN(D2111)=0,LEN(E2111)=0)),1,0)</f>
        <v>0</v>
      </c>
      <c r="AB2111" s="314" t="str">
        <f t="shared" si="102"/>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4">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3"/>
        <v>0</v>
      </c>
      <c r="AB2112" s="314" t="str">
        <f t="shared" si="102"/>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4"/>
        <v/>
      </c>
      <c r="T2113" s="155" t="str">
        <f ca="1">IF(B2113="","",IF(ISERROR(MATCH($J2113,SorP!$B$1:$B$6226,0)),"",INDIRECT("'SorP'!$A$"&amp;MATCH($S2113&amp;$J2113,SorP!C:C,0))))</f>
        <v/>
      </c>
      <c r="U2113" s="168"/>
      <c r="V2113" s="169" t="e">
        <f>IF(C2113="",NA(),MATCH($B2113&amp;$C2113,'Smelter Look-up'!$J:$J,0))</f>
        <v>#N/A</v>
      </c>
      <c r="X2113" s="170">
        <f t="shared" ca="1" si="103"/>
        <v>0</v>
      </c>
      <c r="AB2113" s="314" t="str">
        <f t="shared" si="102"/>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4"/>
        <v/>
      </c>
      <c r="T2114" s="155" t="str">
        <f ca="1">IF(B2114="","",IF(ISERROR(MATCH($J2114,SorP!$B$1:$B$6226,0)),"",INDIRECT("'SorP'!$A$"&amp;MATCH($S2114&amp;$J2114,SorP!C:C,0))))</f>
        <v/>
      </c>
      <c r="U2114" s="168"/>
      <c r="V2114" s="169" t="e">
        <f>IF(C2114="",NA(),MATCH($B2114&amp;$C2114,'Smelter Look-up'!$J:$J,0))</f>
        <v>#N/A</v>
      </c>
      <c r="X2114" s="170">
        <f t="shared" ca="1" si="103"/>
        <v>0</v>
      </c>
      <c r="AB2114" s="314" t="str">
        <f t="shared" si="102"/>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4"/>
        <v/>
      </c>
      <c r="T2115" s="155" t="str">
        <f ca="1">IF(B2115="","",IF(ISERROR(MATCH($J2115,SorP!$B$1:$B$6226,0)),"",INDIRECT("'SorP'!$A$"&amp;MATCH($S2115&amp;$J2115,SorP!C:C,0))))</f>
        <v/>
      </c>
      <c r="U2115" s="168"/>
      <c r="V2115" s="169" t="e">
        <f>IF(C2115="",NA(),MATCH($B2115&amp;$C2115,'Smelter Look-up'!$J:$J,0))</f>
        <v>#N/A</v>
      </c>
      <c r="X2115" s="170">
        <f t="shared" ca="1" si="103"/>
        <v>0</v>
      </c>
      <c r="AB2115" s="314" t="str">
        <f t="shared" si="102"/>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4"/>
        <v/>
      </c>
      <c r="T2116" s="155" t="str">
        <f ca="1">IF(B2116="","",IF(ISERROR(MATCH($J2116,SorP!$B$1:$B$6226,0)),"",INDIRECT("'SorP'!$A$"&amp;MATCH($S2116&amp;$J2116,SorP!C:C,0))))</f>
        <v/>
      </c>
      <c r="U2116" s="168"/>
      <c r="V2116" s="169" t="e">
        <f>IF(C2116="",NA(),MATCH($B2116&amp;$C2116,'Smelter Look-up'!$J:$J,0))</f>
        <v>#N/A</v>
      </c>
      <c r="X2116" s="170">
        <f t="shared" ca="1" si="103"/>
        <v>0</v>
      </c>
      <c r="AB2116" s="314" t="str">
        <f t="shared" si="102"/>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4"/>
        <v/>
      </c>
      <c r="T2117" s="155" t="str">
        <f ca="1">IF(B2117="","",IF(ISERROR(MATCH($J2117,SorP!$B$1:$B$6226,0)),"",INDIRECT("'SorP'!$A$"&amp;MATCH($S2117&amp;$J2117,SorP!C:C,0))))</f>
        <v/>
      </c>
      <c r="U2117" s="168"/>
      <c r="V2117" s="169" t="e">
        <f>IF(C2117="",NA(),MATCH($B2117&amp;$C2117,'Smelter Look-up'!$J:$J,0))</f>
        <v>#N/A</v>
      </c>
      <c r="X2117" s="170">
        <f t="shared" ca="1" si="103"/>
        <v>0</v>
      </c>
      <c r="AB2117" s="314" t="str">
        <f t="shared" si="102"/>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4"/>
        <v/>
      </c>
      <c r="T2118" s="155" t="str">
        <f ca="1">IF(B2118="","",IF(ISERROR(MATCH($J2118,SorP!$B$1:$B$6226,0)),"",INDIRECT("'SorP'!$A$"&amp;MATCH($S2118&amp;$J2118,SorP!C:C,0))))</f>
        <v/>
      </c>
      <c r="U2118" s="168"/>
      <c r="V2118" s="169" t="e">
        <f>IF(C2118="",NA(),MATCH($B2118&amp;$C2118,'Smelter Look-up'!$J:$J,0))</f>
        <v>#N/A</v>
      </c>
      <c r="X2118" s="170">
        <f t="shared" ca="1" si="103"/>
        <v>0</v>
      </c>
      <c r="AB2118" s="314" t="str">
        <f t="shared" ref="AB2118:AB2181" si="105">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4"/>
        <v/>
      </c>
      <c r="T2119" s="155" t="str">
        <f ca="1">IF(B2119="","",IF(ISERROR(MATCH($J2119,SorP!$B$1:$B$6226,0)),"",INDIRECT("'SorP'!$A$"&amp;MATCH($S2119&amp;$J2119,SorP!C:C,0))))</f>
        <v/>
      </c>
      <c r="U2119" s="168"/>
      <c r="V2119" s="169" t="e">
        <f>IF(C2119="",NA(),MATCH($B2119&amp;$C2119,'Smelter Look-up'!$J:$J,0))</f>
        <v>#N/A</v>
      </c>
      <c r="X2119" s="170">
        <f t="shared" ca="1" si="103"/>
        <v>0</v>
      </c>
      <c r="AB2119" s="314" t="str">
        <f t="shared" si="105"/>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4"/>
        <v/>
      </c>
      <c r="T2120" s="155" t="str">
        <f ca="1">IF(B2120="","",IF(ISERROR(MATCH($J2120,SorP!$B$1:$B$6226,0)),"",INDIRECT("'SorP'!$A$"&amp;MATCH($S2120&amp;$J2120,SorP!C:C,0))))</f>
        <v/>
      </c>
      <c r="U2120" s="168"/>
      <c r="V2120" s="169" t="e">
        <f>IF(C2120="",NA(),MATCH($B2120&amp;$C2120,'Smelter Look-up'!$J:$J,0))</f>
        <v>#N/A</v>
      </c>
      <c r="X2120" s="170">
        <f t="shared" ca="1" si="103"/>
        <v>0</v>
      </c>
      <c r="AB2120" s="314" t="str">
        <f t="shared" si="105"/>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4"/>
        <v/>
      </c>
      <c r="T2121" s="155" t="str">
        <f ca="1">IF(B2121="","",IF(ISERROR(MATCH($J2121,SorP!$B$1:$B$6226,0)),"",INDIRECT("'SorP'!$A$"&amp;MATCH($S2121&amp;$J2121,SorP!C:C,0))))</f>
        <v/>
      </c>
      <c r="U2121" s="168"/>
      <c r="V2121" s="169" t="e">
        <f>IF(C2121="",NA(),MATCH($B2121&amp;$C2121,'Smelter Look-up'!$J:$J,0))</f>
        <v>#N/A</v>
      </c>
      <c r="X2121" s="170">
        <f t="shared" ca="1" si="103"/>
        <v>0</v>
      </c>
      <c r="AB2121" s="314" t="str">
        <f t="shared" si="105"/>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4"/>
        <v/>
      </c>
      <c r="T2122" s="155" t="str">
        <f ca="1">IF(B2122="","",IF(ISERROR(MATCH($J2122,SorP!$B$1:$B$6226,0)),"",INDIRECT("'SorP'!$A$"&amp;MATCH($S2122&amp;$J2122,SorP!C:C,0))))</f>
        <v/>
      </c>
      <c r="U2122" s="168"/>
      <c r="V2122" s="169" t="e">
        <f>IF(C2122="",NA(),MATCH($B2122&amp;$C2122,'Smelter Look-up'!$J:$J,0))</f>
        <v>#N/A</v>
      </c>
      <c r="X2122" s="170">
        <f t="shared" ca="1" si="103"/>
        <v>0</v>
      </c>
      <c r="AB2122" s="314" t="str">
        <f t="shared" si="105"/>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4"/>
        <v/>
      </c>
      <c r="T2123" s="155" t="str">
        <f ca="1">IF(B2123="","",IF(ISERROR(MATCH($J2123,SorP!$B$1:$B$6226,0)),"",INDIRECT("'SorP'!$A$"&amp;MATCH($S2123&amp;$J2123,SorP!C:C,0))))</f>
        <v/>
      </c>
      <c r="U2123" s="168"/>
      <c r="V2123" s="169" t="e">
        <f>IF(C2123="",NA(),MATCH($B2123&amp;$C2123,'Smelter Look-up'!$J:$J,0))</f>
        <v>#N/A</v>
      </c>
      <c r="X2123" s="170">
        <f t="shared" ca="1" si="103"/>
        <v>0</v>
      </c>
      <c r="AB2123" s="314" t="str">
        <f t="shared" si="105"/>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4"/>
        <v/>
      </c>
      <c r="T2124" s="155" t="str">
        <f ca="1">IF(B2124="","",IF(ISERROR(MATCH($J2124,SorP!$B$1:$B$6226,0)),"",INDIRECT("'SorP'!$A$"&amp;MATCH($S2124&amp;$J2124,SorP!C:C,0))))</f>
        <v/>
      </c>
      <c r="U2124" s="168"/>
      <c r="V2124" s="169" t="e">
        <f>IF(C2124="",NA(),MATCH($B2124&amp;$C2124,'Smelter Look-up'!$J:$J,0))</f>
        <v>#N/A</v>
      </c>
      <c r="X2124" s="170">
        <f t="shared" ca="1" si="103"/>
        <v>0</v>
      </c>
      <c r="AB2124" s="314" t="str">
        <f t="shared" si="105"/>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4"/>
        <v/>
      </c>
      <c r="T2125" s="155" t="str">
        <f ca="1">IF(B2125="","",IF(ISERROR(MATCH($J2125,SorP!$B$1:$B$6226,0)),"",INDIRECT("'SorP'!$A$"&amp;MATCH($S2125&amp;$J2125,SorP!C:C,0))))</f>
        <v/>
      </c>
      <c r="U2125" s="168"/>
      <c r="V2125" s="169" t="e">
        <f>IF(C2125="",NA(),MATCH($B2125&amp;$C2125,'Smelter Look-up'!$J:$J,0))</f>
        <v>#N/A</v>
      </c>
      <c r="X2125" s="170">
        <f t="shared" ca="1" si="103"/>
        <v>0</v>
      </c>
      <c r="AB2125" s="314" t="str">
        <f t="shared" si="105"/>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4"/>
        <v/>
      </c>
      <c r="T2126" s="155" t="str">
        <f ca="1">IF(B2126="","",IF(ISERROR(MATCH($J2126,SorP!$B$1:$B$6226,0)),"",INDIRECT("'SorP'!$A$"&amp;MATCH($S2126&amp;$J2126,SorP!C:C,0))))</f>
        <v/>
      </c>
      <c r="U2126" s="168"/>
      <c r="V2126" s="169" t="e">
        <f>IF(C2126="",NA(),MATCH($B2126&amp;$C2126,'Smelter Look-up'!$J:$J,0))</f>
        <v>#N/A</v>
      </c>
      <c r="X2126" s="170">
        <f t="shared" ca="1" si="103"/>
        <v>0</v>
      </c>
      <c r="AB2126" s="314" t="str">
        <f t="shared" si="105"/>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4"/>
        <v/>
      </c>
      <c r="T2127" s="155" t="str">
        <f ca="1">IF(B2127="","",IF(ISERROR(MATCH($J2127,SorP!$B$1:$B$6226,0)),"",INDIRECT("'SorP'!$A$"&amp;MATCH($S2127&amp;$J2127,SorP!C:C,0))))</f>
        <v/>
      </c>
      <c r="U2127" s="168"/>
      <c r="V2127" s="169" t="e">
        <f>IF(C2127="",NA(),MATCH($B2127&amp;$C2127,'Smelter Look-up'!$J:$J,0))</f>
        <v>#N/A</v>
      </c>
      <c r="X2127" s="170">
        <f t="shared" ca="1" si="103"/>
        <v>0</v>
      </c>
      <c r="AB2127" s="314" t="str">
        <f t="shared" si="105"/>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4"/>
        <v/>
      </c>
      <c r="T2128" s="155" t="str">
        <f ca="1">IF(B2128="","",IF(ISERROR(MATCH($J2128,SorP!$B$1:$B$6226,0)),"",INDIRECT("'SorP'!$A$"&amp;MATCH($S2128&amp;$J2128,SorP!C:C,0))))</f>
        <v/>
      </c>
      <c r="U2128" s="168"/>
      <c r="V2128" s="169" t="e">
        <f>IF(C2128="",NA(),MATCH($B2128&amp;$C2128,'Smelter Look-up'!$J:$J,0))</f>
        <v>#N/A</v>
      </c>
      <c r="X2128" s="170">
        <f t="shared" ca="1" si="103"/>
        <v>0</v>
      </c>
      <c r="AB2128" s="314" t="str">
        <f t="shared" si="105"/>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4"/>
        <v/>
      </c>
      <c r="T2129" s="155" t="str">
        <f ca="1">IF(B2129="","",IF(ISERROR(MATCH($J2129,SorP!$B$1:$B$6226,0)),"",INDIRECT("'SorP'!$A$"&amp;MATCH($S2129&amp;$J2129,SorP!C:C,0))))</f>
        <v/>
      </c>
      <c r="U2129" s="168"/>
      <c r="V2129" s="169" t="e">
        <f>IF(C2129="",NA(),MATCH($B2129&amp;$C2129,'Smelter Look-up'!$J:$J,0))</f>
        <v>#N/A</v>
      </c>
      <c r="X2129" s="170">
        <f t="shared" ca="1" si="103"/>
        <v>0</v>
      </c>
      <c r="AB2129" s="314" t="str">
        <f t="shared" si="105"/>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4"/>
        <v/>
      </c>
      <c r="T2130" s="155" t="str">
        <f ca="1">IF(B2130="","",IF(ISERROR(MATCH($J2130,SorP!$B$1:$B$6226,0)),"",INDIRECT("'SorP'!$A$"&amp;MATCH($S2130&amp;$J2130,SorP!C:C,0))))</f>
        <v/>
      </c>
      <c r="U2130" s="168"/>
      <c r="V2130" s="169" t="e">
        <f>IF(C2130="",NA(),MATCH($B2130&amp;$C2130,'Smelter Look-up'!$J:$J,0))</f>
        <v>#N/A</v>
      </c>
      <c r="X2130" s="170">
        <f t="shared" ca="1" si="103"/>
        <v>0</v>
      </c>
      <c r="AB2130" s="314" t="str">
        <f t="shared" si="105"/>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4"/>
        <v/>
      </c>
      <c r="T2131" s="155" t="str">
        <f ca="1">IF(B2131="","",IF(ISERROR(MATCH($J2131,SorP!$B$1:$B$6226,0)),"",INDIRECT("'SorP'!$A$"&amp;MATCH($S2131&amp;$J2131,SorP!C:C,0))))</f>
        <v/>
      </c>
      <c r="U2131" s="168"/>
      <c r="V2131" s="169" t="e">
        <f>IF(C2131="",NA(),MATCH($B2131&amp;$C2131,'Smelter Look-up'!$J:$J,0))</f>
        <v>#N/A</v>
      </c>
      <c r="X2131" s="170">
        <f t="shared" ca="1" si="103"/>
        <v>0</v>
      </c>
      <c r="AB2131" s="314" t="str">
        <f t="shared" si="105"/>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4"/>
        <v/>
      </c>
      <c r="T2132" s="155" t="str">
        <f ca="1">IF(B2132="","",IF(ISERROR(MATCH($J2132,SorP!$B$1:$B$6226,0)),"",INDIRECT("'SorP'!$A$"&amp;MATCH($S2132&amp;$J2132,SorP!C:C,0))))</f>
        <v/>
      </c>
      <c r="U2132" s="168"/>
      <c r="V2132" s="169" t="e">
        <f>IF(C2132="",NA(),MATCH($B2132&amp;$C2132,'Smelter Look-up'!$J:$J,0))</f>
        <v>#N/A</v>
      </c>
      <c r="X2132" s="170">
        <f t="shared" ca="1" si="103"/>
        <v>0</v>
      </c>
      <c r="AB2132" s="314" t="str">
        <f t="shared" si="105"/>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4"/>
        <v/>
      </c>
      <c r="T2133" s="155" t="str">
        <f ca="1">IF(B2133="","",IF(ISERROR(MATCH($J2133,SorP!$B$1:$B$6226,0)),"",INDIRECT("'SorP'!$A$"&amp;MATCH($S2133&amp;$J2133,SorP!C:C,0))))</f>
        <v/>
      </c>
      <c r="U2133" s="168"/>
      <c r="V2133" s="169" t="e">
        <f>IF(C2133="",NA(),MATCH($B2133&amp;$C2133,'Smelter Look-up'!$J:$J,0))</f>
        <v>#N/A</v>
      </c>
      <c r="X2133" s="170">
        <f t="shared" ca="1" si="103"/>
        <v>0</v>
      </c>
      <c r="AB2133" s="314" t="str">
        <f t="shared" si="105"/>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4"/>
        <v/>
      </c>
      <c r="T2134" s="155" t="str">
        <f ca="1">IF(B2134="","",IF(ISERROR(MATCH($J2134,SorP!$B$1:$B$6226,0)),"",INDIRECT("'SorP'!$A$"&amp;MATCH($S2134&amp;$J2134,SorP!C:C,0))))</f>
        <v/>
      </c>
      <c r="U2134" s="168"/>
      <c r="V2134" s="169" t="e">
        <f>IF(C2134="",NA(),MATCH($B2134&amp;$C2134,'Smelter Look-up'!$J:$J,0))</f>
        <v>#N/A</v>
      </c>
      <c r="X2134" s="170">
        <f t="shared" ca="1" si="103"/>
        <v>0</v>
      </c>
      <c r="AB2134" s="314" t="str">
        <f t="shared" si="105"/>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4"/>
        <v/>
      </c>
      <c r="T2135" s="155" t="str">
        <f ca="1">IF(B2135="","",IF(ISERROR(MATCH($J2135,SorP!$B$1:$B$6226,0)),"",INDIRECT("'SorP'!$A$"&amp;MATCH($S2135&amp;$J2135,SorP!C:C,0))))</f>
        <v/>
      </c>
      <c r="U2135" s="168"/>
      <c r="V2135" s="169" t="e">
        <f>IF(C2135="",NA(),MATCH($B2135&amp;$C2135,'Smelter Look-up'!$J:$J,0))</f>
        <v>#N/A</v>
      </c>
      <c r="X2135" s="170">
        <f t="shared" ca="1" si="103"/>
        <v>0</v>
      </c>
      <c r="AB2135" s="314" t="str">
        <f t="shared" si="105"/>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4"/>
        <v/>
      </c>
      <c r="T2136" s="155" t="str">
        <f ca="1">IF(B2136="","",IF(ISERROR(MATCH($J2136,SorP!$B$1:$B$6226,0)),"",INDIRECT("'SorP'!$A$"&amp;MATCH($S2136&amp;$J2136,SorP!C:C,0))))</f>
        <v/>
      </c>
      <c r="U2136" s="168"/>
      <c r="V2136" s="169" t="e">
        <f>IF(C2136="",NA(),MATCH($B2136&amp;$C2136,'Smelter Look-up'!$J:$J,0))</f>
        <v>#N/A</v>
      </c>
      <c r="X2136" s="170">
        <f t="shared" ca="1" si="103"/>
        <v>0</v>
      </c>
      <c r="AB2136" s="314" t="str">
        <f t="shared" si="105"/>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4"/>
        <v/>
      </c>
      <c r="T2137" s="155" t="str">
        <f ca="1">IF(B2137="","",IF(ISERROR(MATCH($J2137,SorP!$B$1:$B$6226,0)),"",INDIRECT("'SorP'!$A$"&amp;MATCH($S2137&amp;$J2137,SorP!C:C,0))))</f>
        <v/>
      </c>
      <c r="U2137" s="168"/>
      <c r="V2137" s="169" t="e">
        <f>IF(C2137="",NA(),MATCH($B2137&amp;$C2137,'Smelter Look-up'!$J:$J,0))</f>
        <v>#N/A</v>
      </c>
      <c r="X2137" s="170">
        <f t="shared" ca="1" si="103"/>
        <v>0</v>
      </c>
      <c r="AB2137" s="314" t="str">
        <f t="shared" si="105"/>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4"/>
        <v/>
      </c>
      <c r="T2138" s="155" t="str">
        <f ca="1">IF(B2138="","",IF(ISERROR(MATCH($J2138,SorP!$B$1:$B$6226,0)),"",INDIRECT("'SorP'!$A$"&amp;MATCH($S2138&amp;$J2138,SorP!C:C,0))))</f>
        <v/>
      </c>
      <c r="U2138" s="168"/>
      <c r="V2138" s="169" t="e">
        <f>IF(C2138="",NA(),MATCH($B2138&amp;$C2138,'Smelter Look-up'!$J:$J,0))</f>
        <v>#N/A</v>
      </c>
      <c r="X2138" s="170">
        <f t="shared" ca="1" si="103"/>
        <v>0</v>
      </c>
      <c r="AB2138" s="314" t="str">
        <f t="shared" si="105"/>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4"/>
        <v/>
      </c>
      <c r="T2139" s="155" t="str">
        <f ca="1">IF(B2139="","",IF(ISERROR(MATCH($J2139,SorP!$B$1:$B$6226,0)),"",INDIRECT("'SorP'!$A$"&amp;MATCH($S2139&amp;$J2139,SorP!C:C,0))))</f>
        <v/>
      </c>
      <c r="U2139" s="168"/>
      <c r="V2139" s="169" t="e">
        <f>IF(C2139="",NA(),MATCH($B2139&amp;$C2139,'Smelter Look-up'!$J:$J,0))</f>
        <v>#N/A</v>
      </c>
      <c r="X2139" s="170">
        <f t="shared" ca="1" si="103"/>
        <v>0</v>
      </c>
      <c r="AB2139" s="314" t="str">
        <f t="shared" si="105"/>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4"/>
        <v/>
      </c>
      <c r="T2140" s="155" t="str">
        <f ca="1">IF(B2140="","",IF(ISERROR(MATCH($J2140,SorP!$B$1:$B$6226,0)),"",INDIRECT("'SorP'!$A$"&amp;MATCH($S2140&amp;$J2140,SorP!C:C,0))))</f>
        <v/>
      </c>
      <c r="U2140" s="168"/>
      <c r="V2140" s="169" t="e">
        <f>IF(C2140="",NA(),MATCH($B2140&amp;$C2140,'Smelter Look-up'!$J:$J,0))</f>
        <v>#N/A</v>
      </c>
      <c r="X2140" s="170">
        <f t="shared" ca="1" si="103"/>
        <v>0</v>
      </c>
      <c r="AB2140" s="314" t="str">
        <f t="shared" si="105"/>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4"/>
        <v/>
      </c>
      <c r="T2141" s="155" t="str">
        <f ca="1">IF(B2141="","",IF(ISERROR(MATCH($J2141,SorP!$B$1:$B$6226,0)),"",INDIRECT("'SorP'!$A$"&amp;MATCH($S2141&amp;$J2141,SorP!C:C,0))))</f>
        <v/>
      </c>
      <c r="U2141" s="168"/>
      <c r="V2141" s="169" t="e">
        <f>IF(C2141="",NA(),MATCH($B2141&amp;$C2141,'Smelter Look-up'!$J:$J,0))</f>
        <v>#N/A</v>
      </c>
      <c r="X2141" s="170">
        <f t="shared" ca="1" si="103"/>
        <v>0</v>
      </c>
      <c r="AB2141" s="314" t="str">
        <f t="shared" si="105"/>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4"/>
        <v/>
      </c>
      <c r="T2142" s="155" t="str">
        <f ca="1">IF(B2142="","",IF(ISERROR(MATCH($J2142,SorP!$B$1:$B$6226,0)),"",INDIRECT("'SorP'!$A$"&amp;MATCH($S2142&amp;$J2142,SorP!C:C,0))))</f>
        <v/>
      </c>
      <c r="U2142" s="168"/>
      <c r="V2142" s="169" t="e">
        <f>IF(C2142="",NA(),MATCH($B2142&amp;$C2142,'Smelter Look-up'!$J:$J,0))</f>
        <v>#N/A</v>
      </c>
      <c r="X2142" s="170">
        <f t="shared" ca="1" si="103"/>
        <v>0</v>
      </c>
      <c r="AB2142" s="314" t="str">
        <f t="shared" si="105"/>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4"/>
        <v/>
      </c>
      <c r="T2143" s="155" t="str">
        <f ca="1">IF(B2143="","",IF(ISERROR(MATCH($J2143,SorP!$B$1:$B$6226,0)),"",INDIRECT("'SorP'!$A$"&amp;MATCH($S2143&amp;$J2143,SorP!C:C,0))))</f>
        <v/>
      </c>
      <c r="U2143" s="168"/>
      <c r="V2143" s="169" t="e">
        <f>IF(C2143="",NA(),MATCH($B2143&amp;$C2143,'Smelter Look-up'!$J:$J,0))</f>
        <v>#N/A</v>
      </c>
      <c r="X2143" s="170">
        <f t="shared" ca="1" si="103"/>
        <v>0</v>
      </c>
      <c r="AB2143" s="314" t="str">
        <f t="shared" si="105"/>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4"/>
        <v/>
      </c>
      <c r="T2144" s="155" t="str">
        <f ca="1">IF(B2144="","",IF(ISERROR(MATCH($J2144,SorP!$B$1:$B$6226,0)),"",INDIRECT("'SorP'!$A$"&amp;MATCH($S2144&amp;$J2144,SorP!C:C,0))))</f>
        <v/>
      </c>
      <c r="U2144" s="168"/>
      <c r="V2144" s="169" t="e">
        <f>IF(C2144="",NA(),MATCH($B2144&amp;$C2144,'Smelter Look-up'!$J:$J,0))</f>
        <v>#N/A</v>
      </c>
      <c r="X2144" s="170">
        <f t="shared" ca="1" si="103"/>
        <v>0</v>
      </c>
      <c r="AB2144" s="314" t="str">
        <f t="shared" si="105"/>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4"/>
        <v/>
      </c>
      <c r="T2145" s="155" t="str">
        <f ca="1">IF(B2145="","",IF(ISERROR(MATCH($J2145,SorP!$B$1:$B$6226,0)),"",INDIRECT("'SorP'!$A$"&amp;MATCH($S2145&amp;$J2145,SorP!C:C,0))))</f>
        <v/>
      </c>
      <c r="U2145" s="168"/>
      <c r="V2145" s="169" t="e">
        <f>IF(C2145="",NA(),MATCH($B2145&amp;$C2145,'Smelter Look-up'!$J:$J,0))</f>
        <v>#N/A</v>
      </c>
      <c r="X2145" s="170">
        <f t="shared" ca="1" si="103"/>
        <v>0</v>
      </c>
      <c r="AB2145" s="314" t="str">
        <f t="shared" si="105"/>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4"/>
        <v/>
      </c>
      <c r="T2146" s="155" t="str">
        <f ca="1">IF(B2146="","",IF(ISERROR(MATCH($J2146,SorP!$B$1:$B$6226,0)),"",INDIRECT("'SorP'!$A$"&amp;MATCH($S2146&amp;$J2146,SorP!C:C,0))))</f>
        <v/>
      </c>
      <c r="U2146" s="168"/>
      <c r="V2146" s="169" t="e">
        <f>IF(C2146="",NA(),MATCH($B2146&amp;$C2146,'Smelter Look-up'!$J:$J,0))</f>
        <v>#N/A</v>
      </c>
      <c r="X2146" s="170">
        <f t="shared" ca="1" si="103"/>
        <v>0</v>
      </c>
      <c r="AB2146" s="314" t="str">
        <f t="shared" si="105"/>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4"/>
        <v/>
      </c>
      <c r="T2147" s="155" t="str">
        <f ca="1">IF(B2147="","",IF(ISERROR(MATCH($J2147,SorP!$B$1:$B$6226,0)),"",INDIRECT("'SorP'!$A$"&amp;MATCH($S2147&amp;$J2147,SorP!C:C,0))))</f>
        <v/>
      </c>
      <c r="U2147" s="168"/>
      <c r="V2147" s="169" t="e">
        <f>IF(C2147="",NA(),MATCH($B2147&amp;$C2147,'Smelter Look-up'!$J:$J,0))</f>
        <v>#N/A</v>
      </c>
      <c r="X2147" s="170">
        <f t="shared" ca="1" si="103"/>
        <v>0</v>
      </c>
      <c r="AB2147" s="314" t="str">
        <f t="shared" si="105"/>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4"/>
        <v/>
      </c>
      <c r="T2148" s="155" t="str">
        <f ca="1">IF(B2148="","",IF(ISERROR(MATCH($J2148,SorP!$B$1:$B$6226,0)),"",INDIRECT("'SorP'!$A$"&amp;MATCH($S2148&amp;$J2148,SorP!C:C,0))))</f>
        <v/>
      </c>
      <c r="U2148" s="168"/>
      <c r="V2148" s="169" t="e">
        <f>IF(C2148="",NA(),MATCH($B2148&amp;$C2148,'Smelter Look-up'!$J:$J,0))</f>
        <v>#N/A</v>
      </c>
      <c r="X2148" s="170">
        <f t="shared" ca="1" si="103"/>
        <v>0</v>
      </c>
      <c r="AB2148" s="314" t="str">
        <f t="shared" si="105"/>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4"/>
        <v/>
      </c>
      <c r="T2149" s="155" t="str">
        <f ca="1">IF(B2149="","",IF(ISERROR(MATCH($J2149,SorP!$B$1:$B$6226,0)),"",INDIRECT("'SorP'!$A$"&amp;MATCH($S2149&amp;$J2149,SorP!C:C,0))))</f>
        <v/>
      </c>
      <c r="U2149" s="168"/>
      <c r="V2149" s="169" t="e">
        <f>IF(C2149="",NA(),MATCH($B2149&amp;$C2149,'Smelter Look-up'!$J:$J,0))</f>
        <v>#N/A</v>
      </c>
      <c r="X2149" s="170">
        <f t="shared" ca="1" si="103"/>
        <v>0</v>
      </c>
      <c r="AB2149" s="314" t="str">
        <f t="shared" si="105"/>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4"/>
        <v/>
      </c>
      <c r="T2150" s="155" t="str">
        <f ca="1">IF(B2150="","",IF(ISERROR(MATCH($J2150,SorP!$B$1:$B$6226,0)),"",INDIRECT("'SorP'!$A$"&amp;MATCH($S2150&amp;$J2150,SorP!C:C,0))))</f>
        <v/>
      </c>
      <c r="U2150" s="168"/>
      <c r="V2150" s="169" t="e">
        <f>IF(C2150="",NA(),MATCH($B2150&amp;$C2150,'Smelter Look-up'!$J:$J,0))</f>
        <v>#N/A</v>
      </c>
      <c r="X2150" s="170">
        <f t="shared" ca="1" si="103"/>
        <v>0</v>
      </c>
      <c r="AB2150" s="314" t="str">
        <f t="shared" si="105"/>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4"/>
        <v/>
      </c>
      <c r="T2151" s="155" t="str">
        <f ca="1">IF(B2151="","",IF(ISERROR(MATCH($J2151,SorP!$B$1:$B$6226,0)),"",INDIRECT("'SorP'!$A$"&amp;MATCH($S2151&amp;$J2151,SorP!C:C,0))))</f>
        <v/>
      </c>
      <c r="U2151" s="168"/>
      <c r="V2151" s="169" t="e">
        <f>IF(C2151="",NA(),MATCH($B2151&amp;$C2151,'Smelter Look-up'!$J:$J,0))</f>
        <v>#N/A</v>
      </c>
      <c r="X2151" s="170">
        <f t="shared" ca="1" si="103"/>
        <v>0</v>
      </c>
      <c r="AB2151" s="314" t="str">
        <f t="shared" si="105"/>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4"/>
        <v/>
      </c>
      <c r="T2152" s="155" t="str">
        <f ca="1">IF(B2152="","",IF(ISERROR(MATCH($J2152,SorP!$B$1:$B$6226,0)),"",INDIRECT("'SorP'!$A$"&amp;MATCH($S2152&amp;$J2152,SorP!C:C,0))))</f>
        <v/>
      </c>
      <c r="U2152" s="168"/>
      <c r="V2152" s="169" t="e">
        <f>IF(C2152="",NA(),MATCH($B2152&amp;$C2152,'Smelter Look-up'!$J:$J,0))</f>
        <v>#N/A</v>
      </c>
      <c r="X2152" s="170">
        <f t="shared" ca="1" si="103"/>
        <v>0</v>
      </c>
      <c r="AB2152" s="314" t="str">
        <f t="shared" si="105"/>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4"/>
        <v/>
      </c>
      <c r="T2153" s="155" t="str">
        <f ca="1">IF(B2153="","",IF(ISERROR(MATCH($J2153,SorP!$B$1:$B$6226,0)),"",INDIRECT("'SorP'!$A$"&amp;MATCH($S2153&amp;$J2153,SorP!C:C,0))))</f>
        <v/>
      </c>
      <c r="U2153" s="168"/>
      <c r="V2153" s="169" t="e">
        <f>IF(C2153="",NA(),MATCH($B2153&amp;$C2153,'Smelter Look-up'!$J:$J,0))</f>
        <v>#N/A</v>
      </c>
      <c r="X2153" s="170">
        <f t="shared" ca="1" si="103"/>
        <v>0</v>
      </c>
      <c r="AB2153" s="314" t="str">
        <f t="shared" si="105"/>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4"/>
        <v/>
      </c>
      <c r="T2154" s="155" t="str">
        <f ca="1">IF(B2154="","",IF(ISERROR(MATCH($J2154,SorP!$B$1:$B$6226,0)),"",INDIRECT("'SorP'!$A$"&amp;MATCH($S2154&amp;$J2154,SorP!C:C,0))))</f>
        <v/>
      </c>
      <c r="U2154" s="168"/>
      <c r="V2154" s="169" t="e">
        <f>IF(C2154="",NA(),MATCH($B2154&amp;$C2154,'Smelter Look-up'!$J:$J,0))</f>
        <v>#N/A</v>
      </c>
      <c r="X2154" s="170">
        <f t="shared" ca="1" si="103"/>
        <v>0</v>
      </c>
      <c r="AB2154" s="314" t="str">
        <f t="shared" si="105"/>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4"/>
        <v/>
      </c>
      <c r="T2155" s="155" t="str">
        <f ca="1">IF(B2155="","",IF(ISERROR(MATCH($J2155,SorP!$B$1:$B$6226,0)),"",INDIRECT("'SorP'!$A$"&amp;MATCH($S2155&amp;$J2155,SorP!C:C,0))))</f>
        <v/>
      </c>
      <c r="U2155" s="168"/>
      <c r="V2155" s="169" t="e">
        <f>IF(C2155="",NA(),MATCH($B2155&amp;$C2155,'Smelter Look-up'!$J:$J,0))</f>
        <v>#N/A</v>
      </c>
      <c r="X2155" s="170">
        <f t="shared" ca="1" si="103"/>
        <v>0</v>
      </c>
      <c r="AB2155" s="314" t="str">
        <f t="shared" si="105"/>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4"/>
        <v/>
      </c>
      <c r="T2156" s="155" t="str">
        <f ca="1">IF(B2156="","",IF(ISERROR(MATCH($J2156,SorP!$B$1:$B$6226,0)),"",INDIRECT("'SorP'!$A$"&amp;MATCH($S2156&amp;$J2156,SorP!C:C,0))))</f>
        <v/>
      </c>
      <c r="U2156" s="168"/>
      <c r="V2156" s="169" t="e">
        <f>IF(C2156="",NA(),MATCH($B2156&amp;$C2156,'Smelter Look-up'!$J:$J,0))</f>
        <v>#N/A</v>
      </c>
      <c r="X2156" s="170">
        <f t="shared" ca="1" si="103"/>
        <v>0</v>
      </c>
      <c r="AB2156" s="314" t="str">
        <f t="shared" si="105"/>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4"/>
        <v/>
      </c>
      <c r="T2157" s="155" t="str">
        <f ca="1">IF(B2157="","",IF(ISERROR(MATCH($J2157,SorP!$B$1:$B$6226,0)),"",INDIRECT("'SorP'!$A$"&amp;MATCH($S2157&amp;$J2157,SorP!C:C,0))))</f>
        <v/>
      </c>
      <c r="U2157" s="168"/>
      <c r="V2157" s="169" t="e">
        <f>IF(C2157="",NA(),MATCH($B2157&amp;$C2157,'Smelter Look-up'!$J:$J,0))</f>
        <v>#N/A</v>
      </c>
      <c r="X2157" s="170">
        <f t="shared" ca="1" si="103"/>
        <v>0</v>
      </c>
      <c r="AB2157" s="314" t="str">
        <f t="shared" si="105"/>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4"/>
        <v/>
      </c>
      <c r="T2158" s="155" t="str">
        <f ca="1">IF(B2158="","",IF(ISERROR(MATCH($J2158,SorP!$B$1:$B$6226,0)),"",INDIRECT("'SorP'!$A$"&amp;MATCH($S2158&amp;$J2158,SorP!C:C,0))))</f>
        <v/>
      </c>
      <c r="U2158" s="168"/>
      <c r="V2158" s="169" t="e">
        <f>IF(C2158="",NA(),MATCH($B2158&amp;$C2158,'Smelter Look-up'!$J:$J,0))</f>
        <v>#N/A</v>
      </c>
      <c r="X2158" s="170">
        <f t="shared" ca="1" si="103"/>
        <v>0</v>
      </c>
      <c r="AB2158" s="314" t="str">
        <f t="shared" si="105"/>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4"/>
        <v/>
      </c>
      <c r="T2159" s="155" t="str">
        <f ca="1">IF(B2159="","",IF(ISERROR(MATCH($J2159,SorP!$B$1:$B$6226,0)),"",INDIRECT("'SorP'!$A$"&amp;MATCH($S2159&amp;$J2159,SorP!C:C,0))))</f>
        <v/>
      </c>
      <c r="U2159" s="168"/>
      <c r="V2159" s="169" t="e">
        <f>IF(C2159="",NA(),MATCH($B2159&amp;$C2159,'Smelter Look-up'!$J:$J,0))</f>
        <v>#N/A</v>
      </c>
      <c r="X2159" s="170">
        <f t="shared" ca="1" si="103"/>
        <v>0</v>
      </c>
      <c r="AB2159" s="314" t="str">
        <f t="shared" si="105"/>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4"/>
        <v/>
      </c>
      <c r="T2160" s="155" t="str">
        <f ca="1">IF(B2160="","",IF(ISERROR(MATCH($J2160,SorP!$B$1:$B$6226,0)),"",INDIRECT("'SorP'!$A$"&amp;MATCH($S2160&amp;$J2160,SorP!C:C,0))))</f>
        <v/>
      </c>
      <c r="U2160" s="168"/>
      <c r="V2160" s="169" t="e">
        <f>IF(C2160="",NA(),MATCH($B2160&amp;$C2160,'Smelter Look-up'!$J:$J,0))</f>
        <v>#N/A</v>
      </c>
      <c r="X2160" s="170">
        <f t="shared" ca="1" si="103"/>
        <v>0</v>
      </c>
      <c r="AB2160" s="314" t="str">
        <f t="shared" si="105"/>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4"/>
        <v/>
      </c>
      <c r="T2161" s="155" t="str">
        <f ca="1">IF(B2161="","",IF(ISERROR(MATCH($J2161,SorP!$B$1:$B$6226,0)),"",INDIRECT("'SorP'!$A$"&amp;MATCH($S2161&amp;$J2161,SorP!C:C,0))))</f>
        <v/>
      </c>
      <c r="U2161" s="168"/>
      <c r="V2161" s="169" t="e">
        <f>IF(C2161="",NA(),MATCH($B2161&amp;$C2161,'Smelter Look-up'!$J:$J,0))</f>
        <v>#N/A</v>
      </c>
      <c r="X2161" s="170">
        <f t="shared" ca="1" si="103"/>
        <v>0</v>
      </c>
      <c r="AB2161" s="314" t="str">
        <f t="shared" si="105"/>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4"/>
        <v/>
      </c>
      <c r="T2162" s="155" t="str">
        <f ca="1">IF(B2162="","",IF(ISERROR(MATCH($J2162,SorP!$B$1:$B$6226,0)),"",INDIRECT("'SorP'!$A$"&amp;MATCH($S2162&amp;$J2162,SorP!C:C,0))))</f>
        <v/>
      </c>
      <c r="U2162" s="168"/>
      <c r="V2162" s="169" t="e">
        <f>IF(C2162="",NA(),MATCH($B2162&amp;$C2162,'Smelter Look-up'!$J:$J,0))</f>
        <v>#N/A</v>
      </c>
      <c r="X2162" s="170">
        <f t="shared" ca="1" si="103"/>
        <v>0</v>
      </c>
      <c r="AB2162" s="314" t="str">
        <f t="shared" si="105"/>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4"/>
        <v/>
      </c>
      <c r="T2163" s="155" t="str">
        <f ca="1">IF(B2163="","",IF(ISERROR(MATCH($J2163,SorP!$B$1:$B$6226,0)),"",INDIRECT("'SorP'!$A$"&amp;MATCH($S2163&amp;$J2163,SorP!C:C,0))))</f>
        <v/>
      </c>
      <c r="U2163" s="168"/>
      <c r="V2163" s="169" t="e">
        <f>IF(C2163="",NA(),MATCH($B2163&amp;$C2163,'Smelter Look-up'!$J:$J,0))</f>
        <v>#N/A</v>
      </c>
      <c r="X2163" s="170">
        <f t="shared" ca="1" si="103"/>
        <v>0</v>
      </c>
      <c r="AB2163" s="314" t="str">
        <f t="shared" si="105"/>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4"/>
        <v/>
      </c>
      <c r="T2164" s="155" t="str">
        <f ca="1">IF(B2164="","",IF(ISERROR(MATCH($J2164,SorP!$B$1:$B$6226,0)),"",INDIRECT("'SorP'!$A$"&amp;MATCH($S2164&amp;$J2164,SorP!C:C,0))))</f>
        <v/>
      </c>
      <c r="U2164" s="168"/>
      <c r="V2164" s="169" t="e">
        <f>IF(C2164="",NA(),MATCH($B2164&amp;$C2164,'Smelter Look-up'!$J:$J,0))</f>
        <v>#N/A</v>
      </c>
      <c r="X2164" s="170">
        <f t="shared" ca="1" si="103"/>
        <v>0</v>
      </c>
      <c r="AB2164" s="314" t="str">
        <f t="shared" si="105"/>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4"/>
        <v/>
      </c>
      <c r="T2165" s="155" t="str">
        <f ca="1">IF(B2165="","",IF(ISERROR(MATCH($J2165,SorP!$B$1:$B$6226,0)),"",INDIRECT("'SorP'!$A$"&amp;MATCH($S2165&amp;$J2165,SorP!C:C,0))))</f>
        <v/>
      </c>
      <c r="U2165" s="168"/>
      <c r="V2165" s="169" t="e">
        <f>IF(C2165="",NA(),MATCH($B2165&amp;$C2165,'Smelter Look-up'!$J:$J,0))</f>
        <v>#N/A</v>
      </c>
      <c r="X2165" s="170">
        <f t="shared" ca="1" si="103"/>
        <v>0</v>
      </c>
      <c r="AB2165" s="314" t="str">
        <f t="shared" si="105"/>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4"/>
        <v/>
      </c>
      <c r="T2166" s="155" t="str">
        <f ca="1">IF(B2166="","",IF(ISERROR(MATCH($J2166,SorP!$B$1:$B$6226,0)),"",INDIRECT("'SorP'!$A$"&amp;MATCH($S2166&amp;$J2166,SorP!C:C,0))))</f>
        <v/>
      </c>
      <c r="U2166" s="168"/>
      <c r="V2166" s="169" t="e">
        <f>IF(C2166="",NA(),MATCH($B2166&amp;$C2166,'Smelter Look-up'!$J:$J,0))</f>
        <v>#N/A</v>
      </c>
      <c r="X2166" s="170">
        <f t="shared" ca="1" si="103"/>
        <v>0</v>
      </c>
      <c r="AB2166" s="314" t="str">
        <f t="shared" si="105"/>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4"/>
        <v/>
      </c>
      <c r="T2167" s="155" t="str">
        <f ca="1">IF(B2167="","",IF(ISERROR(MATCH($J2167,SorP!$B$1:$B$6226,0)),"",INDIRECT("'SorP'!$A$"&amp;MATCH($S2167&amp;$J2167,SorP!C:C,0))))</f>
        <v/>
      </c>
      <c r="U2167" s="168"/>
      <c r="V2167" s="169" t="e">
        <f>IF(C2167="",NA(),MATCH($B2167&amp;$C2167,'Smelter Look-up'!$J:$J,0))</f>
        <v>#N/A</v>
      </c>
      <c r="X2167" s="170">
        <f t="shared" ca="1" si="103"/>
        <v>0</v>
      </c>
      <c r="AB2167" s="314" t="str">
        <f t="shared" si="105"/>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4"/>
        <v/>
      </c>
      <c r="T2168" s="155" t="str">
        <f ca="1">IF(B2168="","",IF(ISERROR(MATCH($J2168,SorP!$B$1:$B$6226,0)),"",INDIRECT("'SorP'!$A$"&amp;MATCH($S2168&amp;$J2168,SorP!C:C,0))))</f>
        <v/>
      </c>
      <c r="U2168" s="168"/>
      <c r="V2168" s="169" t="e">
        <f>IF(C2168="",NA(),MATCH($B2168&amp;$C2168,'Smelter Look-up'!$J:$J,0))</f>
        <v>#N/A</v>
      </c>
      <c r="X2168" s="170">
        <f t="shared" ca="1" si="103"/>
        <v>0</v>
      </c>
      <c r="AB2168" s="314" t="str">
        <f t="shared" si="105"/>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4"/>
        <v/>
      </c>
      <c r="T2169" s="155" t="str">
        <f ca="1">IF(B2169="","",IF(ISERROR(MATCH($J2169,SorP!$B$1:$B$6226,0)),"",INDIRECT("'SorP'!$A$"&amp;MATCH($S2169&amp;$J2169,SorP!C:C,0))))</f>
        <v/>
      </c>
      <c r="U2169" s="168"/>
      <c r="V2169" s="169" t="e">
        <f>IF(C2169="",NA(),MATCH($B2169&amp;$C2169,'Smelter Look-up'!$J:$J,0))</f>
        <v>#N/A</v>
      </c>
      <c r="X2169" s="170">
        <f t="shared" ca="1" si="103"/>
        <v>0</v>
      </c>
      <c r="AB2169" s="314" t="str">
        <f t="shared" si="105"/>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4"/>
        <v/>
      </c>
      <c r="T2170" s="155" t="str">
        <f ca="1">IF(B2170="","",IF(ISERROR(MATCH($J2170,SorP!$B$1:$B$6226,0)),"",INDIRECT("'SorP'!$A$"&amp;MATCH($S2170&amp;$J2170,SorP!C:C,0))))</f>
        <v/>
      </c>
      <c r="U2170" s="168"/>
      <c r="V2170" s="169" t="e">
        <f>IF(C2170="",NA(),MATCH($B2170&amp;$C2170,'Smelter Look-up'!$J:$J,0))</f>
        <v>#N/A</v>
      </c>
      <c r="X2170" s="170">
        <f t="shared" ca="1" si="103"/>
        <v>0</v>
      </c>
      <c r="AB2170" s="314" t="str">
        <f t="shared" si="105"/>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4"/>
        <v/>
      </c>
      <c r="T2171" s="155" t="str">
        <f ca="1">IF(B2171="","",IF(ISERROR(MATCH($J2171,SorP!$B$1:$B$6226,0)),"",INDIRECT("'SorP'!$A$"&amp;MATCH($S2171&amp;$J2171,SorP!C:C,0))))</f>
        <v/>
      </c>
      <c r="U2171" s="168"/>
      <c r="V2171" s="169" t="e">
        <f>IF(C2171="",NA(),MATCH($B2171&amp;$C2171,'Smelter Look-up'!$J:$J,0))</f>
        <v>#N/A</v>
      </c>
      <c r="X2171" s="170">
        <f t="shared" ca="1" si="103"/>
        <v>0</v>
      </c>
      <c r="AB2171" s="314" t="str">
        <f t="shared" si="105"/>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4"/>
        <v/>
      </c>
      <c r="T2172" s="155" t="str">
        <f ca="1">IF(B2172="","",IF(ISERROR(MATCH($J2172,SorP!$B$1:$B$6226,0)),"",INDIRECT("'SorP'!$A$"&amp;MATCH($S2172&amp;$J2172,SorP!C:C,0))))</f>
        <v/>
      </c>
      <c r="U2172" s="168"/>
      <c r="V2172" s="169" t="e">
        <f>IF(C2172="",NA(),MATCH($B2172&amp;$C2172,'Smelter Look-up'!$J:$J,0))</f>
        <v>#N/A</v>
      </c>
      <c r="X2172" s="170">
        <f t="shared" ca="1" si="103"/>
        <v>0</v>
      </c>
      <c r="AB2172" s="314" t="str">
        <f t="shared" si="105"/>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4"/>
        <v/>
      </c>
      <c r="T2173" s="155" t="str">
        <f ca="1">IF(B2173="","",IF(ISERROR(MATCH($J2173,SorP!$B$1:$B$6226,0)),"",INDIRECT("'SorP'!$A$"&amp;MATCH($S2173&amp;$J2173,SorP!C:C,0))))</f>
        <v/>
      </c>
      <c r="U2173" s="168"/>
      <c r="V2173" s="169" t="e">
        <f>IF(C2173="",NA(),MATCH($B2173&amp;$C2173,'Smelter Look-up'!$J:$J,0))</f>
        <v>#N/A</v>
      </c>
      <c r="X2173" s="170">
        <f t="shared" ca="1" si="103"/>
        <v>0</v>
      </c>
      <c r="AB2173" s="314" t="str">
        <f t="shared" si="105"/>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4"/>
        <v/>
      </c>
      <c r="T2174" s="155" t="str">
        <f ca="1">IF(B2174="","",IF(ISERROR(MATCH($J2174,SorP!$B$1:$B$6226,0)),"",INDIRECT("'SorP'!$A$"&amp;MATCH($S2174&amp;$J2174,SorP!C:C,0))))</f>
        <v/>
      </c>
      <c r="U2174" s="168"/>
      <c r="V2174" s="169" t="e">
        <f>IF(C2174="",NA(),MATCH($B2174&amp;$C2174,'Smelter Look-up'!$J:$J,0))</f>
        <v>#N/A</v>
      </c>
      <c r="X2174" s="170">
        <f t="shared" ca="1" si="103"/>
        <v>0</v>
      </c>
      <c r="AB2174" s="314" t="str">
        <f t="shared" si="105"/>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4"/>
        <v/>
      </c>
      <c r="T2175" s="155" t="str">
        <f ca="1">IF(B2175="","",IF(ISERROR(MATCH($J2175,SorP!$B$1:$B$6226,0)),"",INDIRECT("'SorP'!$A$"&amp;MATCH($S2175&amp;$J2175,SorP!C:C,0))))</f>
        <v/>
      </c>
      <c r="U2175" s="168"/>
      <c r="V2175" s="169" t="e">
        <f>IF(C2175="",NA(),MATCH($B2175&amp;$C2175,'Smelter Look-up'!$J:$J,0))</f>
        <v>#N/A</v>
      </c>
      <c r="X2175" s="170">
        <f t="shared" ref="X2175:X2238" ca="1" si="106">IF(AND(C2175="Smelter not listed",OR(LEN(D2175)=0,LEN(E2175)=0)),1,0)</f>
        <v>0</v>
      </c>
      <c r="AB2175" s="314" t="str">
        <f t="shared" si="105"/>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7">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6"/>
        <v>0</v>
      </c>
      <c r="AB2176" s="314" t="str">
        <f t="shared" si="105"/>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7"/>
        <v/>
      </c>
      <c r="T2177" s="155" t="str">
        <f ca="1">IF(B2177="","",IF(ISERROR(MATCH($J2177,SorP!$B$1:$B$6226,0)),"",INDIRECT("'SorP'!$A$"&amp;MATCH($S2177&amp;$J2177,SorP!C:C,0))))</f>
        <v/>
      </c>
      <c r="U2177" s="168"/>
      <c r="V2177" s="169" t="e">
        <f>IF(C2177="",NA(),MATCH($B2177&amp;$C2177,'Smelter Look-up'!$J:$J,0))</f>
        <v>#N/A</v>
      </c>
      <c r="X2177" s="170">
        <f t="shared" ca="1" si="106"/>
        <v>0</v>
      </c>
      <c r="AB2177" s="314" t="str">
        <f t="shared" si="105"/>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7"/>
        <v/>
      </c>
      <c r="T2178" s="155" t="str">
        <f ca="1">IF(B2178="","",IF(ISERROR(MATCH($J2178,SorP!$B$1:$B$6226,0)),"",INDIRECT("'SorP'!$A$"&amp;MATCH($S2178&amp;$J2178,SorP!C:C,0))))</f>
        <v/>
      </c>
      <c r="U2178" s="168"/>
      <c r="V2178" s="169" t="e">
        <f>IF(C2178="",NA(),MATCH($B2178&amp;$C2178,'Smelter Look-up'!$J:$J,0))</f>
        <v>#N/A</v>
      </c>
      <c r="X2178" s="170">
        <f t="shared" ca="1" si="106"/>
        <v>0</v>
      </c>
      <c r="AB2178" s="314" t="str">
        <f t="shared" si="105"/>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7"/>
        <v/>
      </c>
      <c r="T2179" s="155" t="str">
        <f ca="1">IF(B2179="","",IF(ISERROR(MATCH($J2179,SorP!$B$1:$B$6226,0)),"",INDIRECT("'SorP'!$A$"&amp;MATCH($S2179&amp;$J2179,SorP!C:C,0))))</f>
        <v/>
      </c>
      <c r="U2179" s="168"/>
      <c r="V2179" s="169" t="e">
        <f>IF(C2179="",NA(),MATCH($B2179&amp;$C2179,'Smelter Look-up'!$J:$J,0))</f>
        <v>#N/A</v>
      </c>
      <c r="X2179" s="170">
        <f t="shared" ca="1" si="106"/>
        <v>0</v>
      </c>
      <c r="AB2179" s="314" t="str">
        <f t="shared" si="105"/>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7"/>
        <v/>
      </c>
      <c r="T2180" s="155" t="str">
        <f ca="1">IF(B2180="","",IF(ISERROR(MATCH($J2180,SorP!$B$1:$B$6226,0)),"",INDIRECT("'SorP'!$A$"&amp;MATCH($S2180&amp;$J2180,SorP!C:C,0))))</f>
        <v/>
      </c>
      <c r="U2180" s="168"/>
      <c r="V2180" s="169" t="e">
        <f>IF(C2180="",NA(),MATCH($B2180&amp;$C2180,'Smelter Look-up'!$J:$J,0))</f>
        <v>#N/A</v>
      </c>
      <c r="X2180" s="170">
        <f t="shared" ca="1" si="106"/>
        <v>0</v>
      </c>
      <c r="AB2180" s="314" t="str">
        <f t="shared" si="105"/>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7"/>
        <v/>
      </c>
      <c r="T2181" s="155" t="str">
        <f ca="1">IF(B2181="","",IF(ISERROR(MATCH($J2181,SorP!$B$1:$B$6226,0)),"",INDIRECT("'SorP'!$A$"&amp;MATCH($S2181&amp;$J2181,SorP!C:C,0))))</f>
        <v/>
      </c>
      <c r="U2181" s="168"/>
      <c r="V2181" s="169" t="e">
        <f>IF(C2181="",NA(),MATCH($B2181&amp;$C2181,'Smelter Look-up'!$J:$J,0))</f>
        <v>#N/A</v>
      </c>
      <c r="X2181" s="170">
        <f t="shared" ca="1" si="106"/>
        <v>0</v>
      </c>
      <c r="AB2181" s="314" t="str">
        <f t="shared" si="105"/>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7"/>
        <v/>
      </c>
      <c r="T2182" s="155" t="str">
        <f ca="1">IF(B2182="","",IF(ISERROR(MATCH($J2182,SorP!$B$1:$B$6226,0)),"",INDIRECT("'SorP'!$A$"&amp;MATCH($S2182&amp;$J2182,SorP!C:C,0))))</f>
        <v/>
      </c>
      <c r="U2182" s="168"/>
      <c r="V2182" s="169" t="e">
        <f>IF(C2182="",NA(),MATCH($B2182&amp;$C2182,'Smelter Look-up'!$J:$J,0))</f>
        <v>#N/A</v>
      </c>
      <c r="X2182" s="170">
        <f t="shared" ca="1" si="106"/>
        <v>0</v>
      </c>
      <c r="AB2182" s="314" t="str">
        <f t="shared" ref="AB2182:AB2245" si="108">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7"/>
        <v/>
      </c>
      <c r="T2183" s="155" t="str">
        <f ca="1">IF(B2183="","",IF(ISERROR(MATCH($J2183,SorP!$B$1:$B$6226,0)),"",INDIRECT("'SorP'!$A$"&amp;MATCH($S2183&amp;$J2183,SorP!C:C,0))))</f>
        <v/>
      </c>
      <c r="U2183" s="168"/>
      <c r="V2183" s="169" t="e">
        <f>IF(C2183="",NA(),MATCH($B2183&amp;$C2183,'Smelter Look-up'!$J:$J,0))</f>
        <v>#N/A</v>
      </c>
      <c r="X2183" s="170">
        <f t="shared" ca="1" si="106"/>
        <v>0</v>
      </c>
      <c r="AB2183" s="314" t="str">
        <f t="shared" si="108"/>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7"/>
        <v/>
      </c>
      <c r="T2184" s="155" t="str">
        <f ca="1">IF(B2184="","",IF(ISERROR(MATCH($J2184,SorP!$B$1:$B$6226,0)),"",INDIRECT("'SorP'!$A$"&amp;MATCH($S2184&amp;$J2184,SorP!C:C,0))))</f>
        <v/>
      </c>
      <c r="U2184" s="168"/>
      <c r="V2184" s="169" t="e">
        <f>IF(C2184="",NA(),MATCH($B2184&amp;$C2184,'Smelter Look-up'!$J:$J,0))</f>
        <v>#N/A</v>
      </c>
      <c r="X2184" s="170">
        <f t="shared" ca="1" si="106"/>
        <v>0</v>
      </c>
      <c r="AB2184" s="314" t="str">
        <f t="shared" si="108"/>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7"/>
        <v/>
      </c>
      <c r="T2185" s="155" t="str">
        <f ca="1">IF(B2185="","",IF(ISERROR(MATCH($J2185,SorP!$B$1:$B$6226,0)),"",INDIRECT("'SorP'!$A$"&amp;MATCH($S2185&amp;$J2185,SorP!C:C,0))))</f>
        <v/>
      </c>
      <c r="U2185" s="168"/>
      <c r="V2185" s="169" t="e">
        <f>IF(C2185="",NA(),MATCH($B2185&amp;$C2185,'Smelter Look-up'!$J:$J,0))</f>
        <v>#N/A</v>
      </c>
      <c r="X2185" s="170">
        <f t="shared" ca="1" si="106"/>
        <v>0</v>
      </c>
      <c r="AB2185" s="314" t="str">
        <f t="shared" si="108"/>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7"/>
        <v/>
      </c>
      <c r="T2186" s="155" t="str">
        <f ca="1">IF(B2186="","",IF(ISERROR(MATCH($J2186,SorP!$B$1:$B$6226,0)),"",INDIRECT("'SorP'!$A$"&amp;MATCH($S2186&amp;$J2186,SorP!C:C,0))))</f>
        <v/>
      </c>
      <c r="U2186" s="168"/>
      <c r="V2186" s="169" t="e">
        <f>IF(C2186="",NA(),MATCH($B2186&amp;$C2186,'Smelter Look-up'!$J:$J,0))</f>
        <v>#N/A</v>
      </c>
      <c r="X2186" s="170">
        <f t="shared" ca="1" si="106"/>
        <v>0</v>
      </c>
      <c r="AB2186" s="314" t="str">
        <f t="shared" si="108"/>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7"/>
        <v/>
      </c>
      <c r="T2187" s="155" t="str">
        <f ca="1">IF(B2187="","",IF(ISERROR(MATCH($J2187,SorP!$B$1:$B$6226,0)),"",INDIRECT("'SorP'!$A$"&amp;MATCH($S2187&amp;$J2187,SorP!C:C,0))))</f>
        <v/>
      </c>
      <c r="U2187" s="168"/>
      <c r="V2187" s="169" t="e">
        <f>IF(C2187="",NA(),MATCH($B2187&amp;$C2187,'Smelter Look-up'!$J:$J,0))</f>
        <v>#N/A</v>
      </c>
      <c r="X2187" s="170">
        <f t="shared" ca="1" si="106"/>
        <v>0</v>
      </c>
      <c r="AB2187" s="314" t="str">
        <f t="shared" si="108"/>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7"/>
        <v/>
      </c>
      <c r="T2188" s="155" t="str">
        <f ca="1">IF(B2188="","",IF(ISERROR(MATCH($J2188,SorP!$B$1:$B$6226,0)),"",INDIRECT("'SorP'!$A$"&amp;MATCH($S2188&amp;$J2188,SorP!C:C,0))))</f>
        <v/>
      </c>
      <c r="U2188" s="168"/>
      <c r="V2188" s="169" t="e">
        <f>IF(C2188="",NA(),MATCH($B2188&amp;$C2188,'Smelter Look-up'!$J:$J,0))</f>
        <v>#N/A</v>
      </c>
      <c r="X2188" s="170">
        <f t="shared" ca="1" si="106"/>
        <v>0</v>
      </c>
      <c r="AB2188" s="314" t="str">
        <f t="shared" si="108"/>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7"/>
        <v/>
      </c>
      <c r="T2189" s="155" t="str">
        <f ca="1">IF(B2189="","",IF(ISERROR(MATCH($J2189,SorP!$B$1:$B$6226,0)),"",INDIRECT("'SorP'!$A$"&amp;MATCH($S2189&amp;$J2189,SorP!C:C,0))))</f>
        <v/>
      </c>
      <c r="U2189" s="168"/>
      <c r="V2189" s="169" t="e">
        <f>IF(C2189="",NA(),MATCH($B2189&amp;$C2189,'Smelter Look-up'!$J:$J,0))</f>
        <v>#N/A</v>
      </c>
      <c r="X2189" s="170">
        <f t="shared" ca="1" si="106"/>
        <v>0</v>
      </c>
      <c r="AB2189" s="314" t="str">
        <f t="shared" si="108"/>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7"/>
        <v/>
      </c>
      <c r="T2190" s="155" t="str">
        <f ca="1">IF(B2190="","",IF(ISERROR(MATCH($J2190,SorP!$B$1:$B$6226,0)),"",INDIRECT("'SorP'!$A$"&amp;MATCH($S2190&amp;$J2190,SorP!C:C,0))))</f>
        <v/>
      </c>
      <c r="U2190" s="168"/>
      <c r="V2190" s="169" t="e">
        <f>IF(C2190="",NA(),MATCH($B2190&amp;$C2190,'Smelter Look-up'!$J:$J,0))</f>
        <v>#N/A</v>
      </c>
      <c r="X2190" s="170">
        <f t="shared" ca="1" si="106"/>
        <v>0</v>
      </c>
      <c r="AB2190" s="314" t="str">
        <f t="shared" si="108"/>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7"/>
        <v/>
      </c>
      <c r="T2191" s="155" t="str">
        <f ca="1">IF(B2191="","",IF(ISERROR(MATCH($J2191,SorP!$B$1:$B$6226,0)),"",INDIRECT("'SorP'!$A$"&amp;MATCH($S2191&amp;$J2191,SorP!C:C,0))))</f>
        <v/>
      </c>
      <c r="U2191" s="168"/>
      <c r="V2191" s="169" t="e">
        <f>IF(C2191="",NA(),MATCH($B2191&amp;$C2191,'Smelter Look-up'!$J:$J,0))</f>
        <v>#N/A</v>
      </c>
      <c r="X2191" s="170">
        <f t="shared" ca="1" si="106"/>
        <v>0</v>
      </c>
      <c r="AB2191" s="314" t="str">
        <f t="shared" si="108"/>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7"/>
        <v/>
      </c>
      <c r="T2192" s="155" t="str">
        <f ca="1">IF(B2192="","",IF(ISERROR(MATCH($J2192,SorP!$B$1:$B$6226,0)),"",INDIRECT("'SorP'!$A$"&amp;MATCH($S2192&amp;$J2192,SorP!C:C,0))))</f>
        <v/>
      </c>
      <c r="U2192" s="168"/>
      <c r="V2192" s="169" t="e">
        <f>IF(C2192="",NA(),MATCH($B2192&amp;$C2192,'Smelter Look-up'!$J:$J,0))</f>
        <v>#N/A</v>
      </c>
      <c r="X2192" s="170">
        <f t="shared" ca="1" si="106"/>
        <v>0</v>
      </c>
      <c r="AB2192" s="314" t="str">
        <f t="shared" si="108"/>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7"/>
        <v/>
      </c>
      <c r="T2193" s="155" t="str">
        <f ca="1">IF(B2193="","",IF(ISERROR(MATCH($J2193,SorP!$B$1:$B$6226,0)),"",INDIRECT("'SorP'!$A$"&amp;MATCH($S2193&amp;$J2193,SorP!C:C,0))))</f>
        <v/>
      </c>
      <c r="U2193" s="168"/>
      <c r="V2193" s="169" t="e">
        <f>IF(C2193="",NA(),MATCH($B2193&amp;$C2193,'Smelter Look-up'!$J:$J,0))</f>
        <v>#N/A</v>
      </c>
      <c r="X2193" s="170">
        <f t="shared" ca="1" si="106"/>
        <v>0</v>
      </c>
      <c r="AB2193" s="314" t="str">
        <f t="shared" si="108"/>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7"/>
        <v/>
      </c>
      <c r="T2194" s="155" t="str">
        <f ca="1">IF(B2194="","",IF(ISERROR(MATCH($J2194,SorP!$B$1:$B$6226,0)),"",INDIRECT("'SorP'!$A$"&amp;MATCH($S2194&amp;$J2194,SorP!C:C,0))))</f>
        <v/>
      </c>
      <c r="U2194" s="168"/>
      <c r="V2194" s="169" t="e">
        <f>IF(C2194="",NA(),MATCH($B2194&amp;$C2194,'Smelter Look-up'!$J:$J,0))</f>
        <v>#N/A</v>
      </c>
      <c r="X2194" s="170">
        <f t="shared" ca="1" si="106"/>
        <v>0</v>
      </c>
      <c r="AB2194" s="314" t="str">
        <f t="shared" si="108"/>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7"/>
        <v/>
      </c>
      <c r="T2195" s="155" t="str">
        <f ca="1">IF(B2195="","",IF(ISERROR(MATCH($J2195,SorP!$B$1:$B$6226,0)),"",INDIRECT("'SorP'!$A$"&amp;MATCH($S2195&amp;$J2195,SorP!C:C,0))))</f>
        <v/>
      </c>
      <c r="U2195" s="168"/>
      <c r="V2195" s="169" t="e">
        <f>IF(C2195="",NA(),MATCH($B2195&amp;$C2195,'Smelter Look-up'!$J:$J,0))</f>
        <v>#N/A</v>
      </c>
      <c r="X2195" s="170">
        <f t="shared" ca="1" si="106"/>
        <v>0</v>
      </c>
      <c r="AB2195" s="314" t="str">
        <f t="shared" si="108"/>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7"/>
        <v/>
      </c>
      <c r="T2196" s="155" t="str">
        <f ca="1">IF(B2196="","",IF(ISERROR(MATCH($J2196,SorP!$B$1:$B$6226,0)),"",INDIRECT("'SorP'!$A$"&amp;MATCH($S2196&amp;$J2196,SorP!C:C,0))))</f>
        <v/>
      </c>
      <c r="U2196" s="168"/>
      <c r="V2196" s="169" t="e">
        <f>IF(C2196="",NA(),MATCH($B2196&amp;$C2196,'Smelter Look-up'!$J:$J,0))</f>
        <v>#N/A</v>
      </c>
      <c r="X2196" s="170">
        <f t="shared" ca="1" si="106"/>
        <v>0</v>
      </c>
      <c r="AB2196" s="314" t="str">
        <f t="shared" si="108"/>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7"/>
        <v/>
      </c>
      <c r="T2197" s="155" t="str">
        <f ca="1">IF(B2197="","",IF(ISERROR(MATCH($J2197,SorP!$B$1:$B$6226,0)),"",INDIRECT("'SorP'!$A$"&amp;MATCH($S2197&amp;$J2197,SorP!C:C,0))))</f>
        <v/>
      </c>
      <c r="U2197" s="168"/>
      <c r="V2197" s="169" t="e">
        <f>IF(C2197="",NA(),MATCH($B2197&amp;$C2197,'Smelter Look-up'!$J:$J,0))</f>
        <v>#N/A</v>
      </c>
      <c r="X2197" s="170">
        <f t="shared" ca="1" si="106"/>
        <v>0</v>
      </c>
      <c r="AB2197" s="314" t="str">
        <f t="shared" si="108"/>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7"/>
        <v/>
      </c>
      <c r="T2198" s="155" t="str">
        <f ca="1">IF(B2198="","",IF(ISERROR(MATCH($J2198,SorP!$B$1:$B$6226,0)),"",INDIRECT("'SorP'!$A$"&amp;MATCH($S2198&amp;$J2198,SorP!C:C,0))))</f>
        <v/>
      </c>
      <c r="U2198" s="168"/>
      <c r="V2198" s="169" t="e">
        <f>IF(C2198="",NA(),MATCH($B2198&amp;$C2198,'Smelter Look-up'!$J:$J,0))</f>
        <v>#N/A</v>
      </c>
      <c r="X2198" s="170">
        <f t="shared" ca="1" si="106"/>
        <v>0</v>
      </c>
      <c r="AB2198" s="314" t="str">
        <f t="shared" si="108"/>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7"/>
        <v/>
      </c>
      <c r="T2199" s="155" t="str">
        <f ca="1">IF(B2199="","",IF(ISERROR(MATCH($J2199,SorP!$B$1:$B$6226,0)),"",INDIRECT("'SorP'!$A$"&amp;MATCH($S2199&amp;$J2199,SorP!C:C,0))))</f>
        <v/>
      </c>
      <c r="U2199" s="168"/>
      <c r="V2199" s="169" t="e">
        <f>IF(C2199="",NA(),MATCH($B2199&amp;$C2199,'Smelter Look-up'!$J:$J,0))</f>
        <v>#N/A</v>
      </c>
      <c r="X2199" s="170">
        <f t="shared" ca="1" si="106"/>
        <v>0</v>
      </c>
      <c r="AB2199" s="314" t="str">
        <f t="shared" si="108"/>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7"/>
        <v/>
      </c>
      <c r="T2200" s="155" t="str">
        <f ca="1">IF(B2200="","",IF(ISERROR(MATCH($J2200,SorP!$B$1:$B$6226,0)),"",INDIRECT("'SorP'!$A$"&amp;MATCH($S2200&amp;$J2200,SorP!C:C,0))))</f>
        <v/>
      </c>
      <c r="U2200" s="168"/>
      <c r="V2200" s="169" t="e">
        <f>IF(C2200="",NA(),MATCH($B2200&amp;$C2200,'Smelter Look-up'!$J:$J,0))</f>
        <v>#N/A</v>
      </c>
      <c r="X2200" s="170">
        <f t="shared" ca="1" si="106"/>
        <v>0</v>
      </c>
      <c r="AB2200" s="314" t="str">
        <f t="shared" si="108"/>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7"/>
        <v/>
      </c>
      <c r="T2201" s="155" t="str">
        <f ca="1">IF(B2201="","",IF(ISERROR(MATCH($J2201,SorP!$B$1:$B$6226,0)),"",INDIRECT("'SorP'!$A$"&amp;MATCH($S2201&amp;$J2201,SorP!C:C,0))))</f>
        <v/>
      </c>
      <c r="U2201" s="168"/>
      <c r="V2201" s="169" t="e">
        <f>IF(C2201="",NA(),MATCH($B2201&amp;$C2201,'Smelter Look-up'!$J:$J,0))</f>
        <v>#N/A</v>
      </c>
      <c r="X2201" s="170">
        <f t="shared" ca="1" si="106"/>
        <v>0</v>
      </c>
      <c r="AB2201" s="314" t="str">
        <f t="shared" si="108"/>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7"/>
        <v/>
      </c>
      <c r="T2202" s="155" t="str">
        <f ca="1">IF(B2202="","",IF(ISERROR(MATCH($J2202,SorP!$B$1:$B$6226,0)),"",INDIRECT("'SorP'!$A$"&amp;MATCH($S2202&amp;$J2202,SorP!C:C,0))))</f>
        <v/>
      </c>
      <c r="U2202" s="168"/>
      <c r="V2202" s="169" t="e">
        <f>IF(C2202="",NA(),MATCH($B2202&amp;$C2202,'Smelter Look-up'!$J:$J,0))</f>
        <v>#N/A</v>
      </c>
      <c r="X2202" s="170">
        <f t="shared" ca="1" si="106"/>
        <v>0</v>
      </c>
      <c r="AB2202" s="314" t="str">
        <f t="shared" si="108"/>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7"/>
        <v/>
      </c>
      <c r="T2203" s="155" t="str">
        <f ca="1">IF(B2203="","",IF(ISERROR(MATCH($J2203,SorP!$B$1:$B$6226,0)),"",INDIRECT("'SorP'!$A$"&amp;MATCH($S2203&amp;$J2203,SorP!C:C,0))))</f>
        <v/>
      </c>
      <c r="U2203" s="168"/>
      <c r="V2203" s="169" t="e">
        <f>IF(C2203="",NA(),MATCH($B2203&amp;$C2203,'Smelter Look-up'!$J:$J,0))</f>
        <v>#N/A</v>
      </c>
      <c r="X2203" s="170">
        <f t="shared" ca="1" si="106"/>
        <v>0</v>
      </c>
      <c r="AB2203" s="314" t="str">
        <f t="shared" si="108"/>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7"/>
        <v/>
      </c>
      <c r="T2204" s="155" t="str">
        <f ca="1">IF(B2204="","",IF(ISERROR(MATCH($J2204,SorP!$B$1:$B$6226,0)),"",INDIRECT("'SorP'!$A$"&amp;MATCH($S2204&amp;$J2204,SorP!C:C,0))))</f>
        <v/>
      </c>
      <c r="U2204" s="168"/>
      <c r="V2204" s="169" t="e">
        <f>IF(C2204="",NA(),MATCH($B2204&amp;$C2204,'Smelter Look-up'!$J:$J,0))</f>
        <v>#N/A</v>
      </c>
      <c r="X2204" s="170">
        <f t="shared" ca="1" si="106"/>
        <v>0</v>
      </c>
      <c r="AB2204" s="314" t="str">
        <f t="shared" si="108"/>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7"/>
        <v/>
      </c>
      <c r="T2205" s="155" t="str">
        <f ca="1">IF(B2205="","",IF(ISERROR(MATCH($J2205,SorP!$B$1:$B$6226,0)),"",INDIRECT("'SorP'!$A$"&amp;MATCH($S2205&amp;$J2205,SorP!C:C,0))))</f>
        <v/>
      </c>
      <c r="U2205" s="168"/>
      <c r="V2205" s="169" t="e">
        <f>IF(C2205="",NA(),MATCH($B2205&amp;$C2205,'Smelter Look-up'!$J:$J,0))</f>
        <v>#N/A</v>
      </c>
      <c r="X2205" s="170">
        <f t="shared" ca="1" si="106"/>
        <v>0</v>
      </c>
      <c r="AB2205" s="314" t="str">
        <f t="shared" si="108"/>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7"/>
        <v/>
      </c>
      <c r="T2206" s="155" t="str">
        <f ca="1">IF(B2206="","",IF(ISERROR(MATCH($J2206,SorP!$B$1:$B$6226,0)),"",INDIRECT("'SorP'!$A$"&amp;MATCH($S2206&amp;$J2206,SorP!C:C,0))))</f>
        <v/>
      </c>
      <c r="U2206" s="168"/>
      <c r="V2206" s="169" t="e">
        <f>IF(C2206="",NA(),MATCH($B2206&amp;$C2206,'Smelter Look-up'!$J:$J,0))</f>
        <v>#N/A</v>
      </c>
      <c r="X2206" s="170">
        <f t="shared" ca="1" si="106"/>
        <v>0</v>
      </c>
      <c r="AB2206" s="314" t="str">
        <f t="shared" si="108"/>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7"/>
        <v/>
      </c>
      <c r="T2207" s="155" t="str">
        <f ca="1">IF(B2207="","",IF(ISERROR(MATCH($J2207,SorP!$B$1:$B$6226,0)),"",INDIRECT("'SorP'!$A$"&amp;MATCH($S2207&amp;$J2207,SorP!C:C,0))))</f>
        <v/>
      </c>
      <c r="U2207" s="168"/>
      <c r="V2207" s="169" t="e">
        <f>IF(C2207="",NA(),MATCH($B2207&amp;$C2207,'Smelter Look-up'!$J:$J,0))</f>
        <v>#N/A</v>
      </c>
      <c r="X2207" s="170">
        <f t="shared" ca="1" si="106"/>
        <v>0</v>
      </c>
      <c r="AB2207" s="314" t="str">
        <f t="shared" si="108"/>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7"/>
        <v/>
      </c>
      <c r="T2208" s="155" t="str">
        <f ca="1">IF(B2208="","",IF(ISERROR(MATCH($J2208,SorP!$B$1:$B$6226,0)),"",INDIRECT("'SorP'!$A$"&amp;MATCH($S2208&amp;$J2208,SorP!C:C,0))))</f>
        <v/>
      </c>
      <c r="U2208" s="168"/>
      <c r="V2208" s="169" t="e">
        <f>IF(C2208="",NA(),MATCH($B2208&amp;$C2208,'Smelter Look-up'!$J:$J,0))</f>
        <v>#N/A</v>
      </c>
      <c r="X2208" s="170">
        <f t="shared" ca="1" si="106"/>
        <v>0</v>
      </c>
      <c r="AB2208" s="314" t="str">
        <f t="shared" si="108"/>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7"/>
        <v/>
      </c>
      <c r="T2209" s="155" t="str">
        <f ca="1">IF(B2209="","",IF(ISERROR(MATCH($J2209,SorP!$B$1:$B$6226,0)),"",INDIRECT("'SorP'!$A$"&amp;MATCH($S2209&amp;$J2209,SorP!C:C,0))))</f>
        <v/>
      </c>
      <c r="U2209" s="168"/>
      <c r="V2209" s="169" t="e">
        <f>IF(C2209="",NA(),MATCH($B2209&amp;$C2209,'Smelter Look-up'!$J:$J,0))</f>
        <v>#N/A</v>
      </c>
      <c r="X2209" s="170">
        <f t="shared" ca="1" si="106"/>
        <v>0</v>
      </c>
      <c r="AB2209" s="314" t="str">
        <f t="shared" si="108"/>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7"/>
        <v/>
      </c>
      <c r="T2210" s="155" t="str">
        <f ca="1">IF(B2210="","",IF(ISERROR(MATCH($J2210,SorP!$B$1:$B$6226,0)),"",INDIRECT("'SorP'!$A$"&amp;MATCH($S2210&amp;$J2210,SorP!C:C,0))))</f>
        <v/>
      </c>
      <c r="U2210" s="168"/>
      <c r="V2210" s="169" t="e">
        <f>IF(C2210="",NA(),MATCH($B2210&amp;$C2210,'Smelter Look-up'!$J:$J,0))</f>
        <v>#N/A</v>
      </c>
      <c r="X2210" s="170">
        <f t="shared" ca="1" si="106"/>
        <v>0</v>
      </c>
      <c r="AB2210" s="314" t="str">
        <f t="shared" si="108"/>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7"/>
        <v/>
      </c>
      <c r="T2211" s="155" t="str">
        <f ca="1">IF(B2211="","",IF(ISERROR(MATCH($J2211,SorP!$B$1:$B$6226,0)),"",INDIRECT("'SorP'!$A$"&amp;MATCH($S2211&amp;$J2211,SorP!C:C,0))))</f>
        <v/>
      </c>
      <c r="U2211" s="168"/>
      <c r="V2211" s="169" t="e">
        <f>IF(C2211="",NA(),MATCH($B2211&amp;$C2211,'Smelter Look-up'!$J:$J,0))</f>
        <v>#N/A</v>
      </c>
      <c r="X2211" s="170">
        <f t="shared" ca="1" si="106"/>
        <v>0</v>
      </c>
      <c r="AB2211" s="314" t="str">
        <f t="shared" si="108"/>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7"/>
        <v/>
      </c>
      <c r="T2212" s="155" t="str">
        <f ca="1">IF(B2212="","",IF(ISERROR(MATCH($J2212,SorP!$B$1:$B$6226,0)),"",INDIRECT("'SorP'!$A$"&amp;MATCH($S2212&amp;$J2212,SorP!C:C,0))))</f>
        <v/>
      </c>
      <c r="U2212" s="168"/>
      <c r="V2212" s="169" t="e">
        <f>IF(C2212="",NA(),MATCH($B2212&amp;$C2212,'Smelter Look-up'!$J:$J,0))</f>
        <v>#N/A</v>
      </c>
      <c r="X2212" s="170">
        <f t="shared" ca="1" si="106"/>
        <v>0</v>
      </c>
      <c r="AB2212" s="314" t="str">
        <f t="shared" si="108"/>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7"/>
        <v/>
      </c>
      <c r="T2213" s="155" t="str">
        <f ca="1">IF(B2213="","",IF(ISERROR(MATCH($J2213,SorP!$B$1:$B$6226,0)),"",INDIRECT("'SorP'!$A$"&amp;MATCH($S2213&amp;$J2213,SorP!C:C,0))))</f>
        <v/>
      </c>
      <c r="U2213" s="168"/>
      <c r="V2213" s="169" t="e">
        <f>IF(C2213="",NA(),MATCH($B2213&amp;$C2213,'Smelter Look-up'!$J:$J,0))</f>
        <v>#N/A</v>
      </c>
      <c r="X2213" s="170">
        <f t="shared" ca="1" si="106"/>
        <v>0</v>
      </c>
      <c r="AB2213" s="314" t="str">
        <f t="shared" si="108"/>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7"/>
        <v/>
      </c>
      <c r="T2214" s="155" t="str">
        <f ca="1">IF(B2214="","",IF(ISERROR(MATCH($J2214,SorP!$B$1:$B$6226,0)),"",INDIRECT("'SorP'!$A$"&amp;MATCH($S2214&amp;$J2214,SorP!C:C,0))))</f>
        <v/>
      </c>
      <c r="U2214" s="168"/>
      <c r="V2214" s="169" t="e">
        <f>IF(C2214="",NA(),MATCH($B2214&amp;$C2214,'Smelter Look-up'!$J:$J,0))</f>
        <v>#N/A</v>
      </c>
      <c r="X2214" s="170">
        <f t="shared" ca="1" si="106"/>
        <v>0</v>
      </c>
      <c r="AB2214" s="314" t="str">
        <f t="shared" si="108"/>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7"/>
        <v/>
      </c>
      <c r="T2215" s="155" t="str">
        <f ca="1">IF(B2215="","",IF(ISERROR(MATCH($J2215,SorP!$B$1:$B$6226,0)),"",INDIRECT("'SorP'!$A$"&amp;MATCH($S2215&amp;$J2215,SorP!C:C,0))))</f>
        <v/>
      </c>
      <c r="U2215" s="168"/>
      <c r="V2215" s="169" t="e">
        <f>IF(C2215="",NA(),MATCH($B2215&amp;$C2215,'Smelter Look-up'!$J:$J,0))</f>
        <v>#N/A</v>
      </c>
      <c r="X2215" s="170">
        <f t="shared" ca="1" si="106"/>
        <v>0</v>
      </c>
      <c r="AB2215" s="314" t="str">
        <f t="shared" si="108"/>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7"/>
        <v/>
      </c>
      <c r="T2216" s="155" t="str">
        <f ca="1">IF(B2216="","",IF(ISERROR(MATCH($J2216,SorP!$B$1:$B$6226,0)),"",INDIRECT("'SorP'!$A$"&amp;MATCH($S2216&amp;$J2216,SorP!C:C,0))))</f>
        <v/>
      </c>
      <c r="U2216" s="168"/>
      <c r="V2216" s="169" t="e">
        <f>IF(C2216="",NA(),MATCH($B2216&amp;$C2216,'Smelter Look-up'!$J:$J,0))</f>
        <v>#N/A</v>
      </c>
      <c r="X2216" s="170">
        <f t="shared" ca="1" si="106"/>
        <v>0</v>
      </c>
      <c r="AB2216" s="314" t="str">
        <f t="shared" si="108"/>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7"/>
        <v/>
      </c>
      <c r="T2217" s="155" t="str">
        <f ca="1">IF(B2217="","",IF(ISERROR(MATCH($J2217,SorP!$B$1:$B$6226,0)),"",INDIRECT("'SorP'!$A$"&amp;MATCH($S2217&amp;$J2217,SorP!C:C,0))))</f>
        <v/>
      </c>
      <c r="U2217" s="168"/>
      <c r="V2217" s="169" t="e">
        <f>IF(C2217="",NA(),MATCH($B2217&amp;$C2217,'Smelter Look-up'!$J:$J,0))</f>
        <v>#N/A</v>
      </c>
      <c r="X2217" s="170">
        <f t="shared" ca="1" si="106"/>
        <v>0</v>
      </c>
      <c r="AB2217" s="314" t="str">
        <f t="shared" si="108"/>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7"/>
        <v/>
      </c>
      <c r="T2218" s="155" t="str">
        <f ca="1">IF(B2218="","",IF(ISERROR(MATCH($J2218,SorP!$B$1:$B$6226,0)),"",INDIRECT("'SorP'!$A$"&amp;MATCH($S2218&amp;$J2218,SorP!C:C,0))))</f>
        <v/>
      </c>
      <c r="U2218" s="168"/>
      <c r="V2218" s="169" t="e">
        <f>IF(C2218="",NA(),MATCH($B2218&amp;$C2218,'Smelter Look-up'!$J:$J,0))</f>
        <v>#N/A</v>
      </c>
      <c r="X2218" s="170">
        <f t="shared" ca="1" si="106"/>
        <v>0</v>
      </c>
      <c r="AB2218" s="314" t="str">
        <f t="shared" si="108"/>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7"/>
        <v/>
      </c>
      <c r="T2219" s="155" t="str">
        <f ca="1">IF(B2219="","",IF(ISERROR(MATCH($J2219,SorP!$B$1:$B$6226,0)),"",INDIRECT("'SorP'!$A$"&amp;MATCH($S2219&amp;$J2219,SorP!C:C,0))))</f>
        <v/>
      </c>
      <c r="U2219" s="168"/>
      <c r="V2219" s="169" t="e">
        <f>IF(C2219="",NA(),MATCH($B2219&amp;$C2219,'Smelter Look-up'!$J:$J,0))</f>
        <v>#N/A</v>
      </c>
      <c r="X2219" s="170">
        <f t="shared" ca="1" si="106"/>
        <v>0</v>
      </c>
      <c r="AB2219" s="314" t="str">
        <f t="shared" si="108"/>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7"/>
        <v/>
      </c>
      <c r="T2220" s="155" t="str">
        <f ca="1">IF(B2220="","",IF(ISERROR(MATCH($J2220,SorP!$B$1:$B$6226,0)),"",INDIRECT("'SorP'!$A$"&amp;MATCH($S2220&amp;$J2220,SorP!C:C,0))))</f>
        <v/>
      </c>
      <c r="U2220" s="168"/>
      <c r="V2220" s="169" t="e">
        <f>IF(C2220="",NA(),MATCH($B2220&amp;$C2220,'Smelter Look-up'!$J:$J,0))</f>
        <v>#N/A</v>
      </c>
      <c r="X2220" s="170">
        <f t="shared" ca="1" si="106"/>
        <v>0</v>
      </c>
      <c r="AB2220" s="314" t="str">
        <f t="shared" si="108"/>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7"/>
        <v/>
      </c>
      <c r="T2221" s="155" t="str">
        <f ca="1">IF(B2221="","",IF(ISERROR(MATCH($J2221,SorP!$B$1:$B$6226,0)),"",INDIRECT("'SorP'!$A$"&amp;MATCH($S2221&amp;$J2221,SorP!C:C,0))))</f>
        <v/>
      </c>
      <c r="U2221" s="168"/>
      <c r="V2221" s="169" t="e">
        <f>IF(C2221="",NA(),MATCH($B2221&amp;$C2221,'Smelter Look-up'!$J:$J,0))</f>
        <v>#N/A</v>
      </c>
      <c r="X2221" s="170">
        <f t="shared" ca="1" si="106"/>
        <v>0</v>
      </c>
      <c r="AB2221" s="314" t="str">
        <f t="shared" si="108"/>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7"/>
        <v/>
      </c>
      <c r="T2222" s="155" t="str">
        <f ca="1">IF(B2222="","",IF(ISERROR(MATCH($J2222,SorP!$B$1:$B$6226,0)),"",INDIRECT("'SorP'!$A$"&amp;MATCH($S2222&amp;$J2222,SorP!C:C,0))))</f>
        <v/>
      </c>
      <c r="U2222" s="168"/>
      <c r="V2222" s="169" t="e">
        <f>IF(C2222="",NA(),MATCH($B2222&amp;$C2222,'Smelter Look-up'!$J:$J,0))</f>
        <v>#N/A</v>
      </c>
      <c r="X2222" s="170">
        <f t="shared" ca="1" si="106"/>
        <v>0</v>
      </c>
      <c r="AB2222" s="314" t="str">
        <f t="shared" si="108"/>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7"/>
        <v/>
      </c>
      <c r="T2223" s="155" t="str">
        <f ca="1">IF(B2223="","",IF(ISERROR(MATCH($J2223,SorP!$B$1:$B$6226,0)),"",INDIRECT("'SorP'!$A$"&amp;MATCH($S2223&amp;$J2223,SorP!C:C,0))))</f>
        <v/>
      </c>
      <c r="U2223" s="168"/>
      <c r="V2223" s="169" t="e">
        <f>IF(C2223="",NA(),MATCH($B2223&amp;$C2223,'Smelter Look-up'!$J:$J,0))</f>
        <v>#N/A</v>
      </c>
      <c r="X2223" s="170">
        <f t="shared" ca="1" si="106"/>
        <v>0</v>
      </c>
      <c r="AB2223" s="314" t="str">
        <f t="shared" si="108"/>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7"/>
        <v/>
      </c>
      <c r="T2224" s="155" t="str">
        <f ca="1">IF(B2224="","",IF(ISERROR(MATCH($J2224,SorP!$B$1:$B$6226,0)),"",INDIRECT("'SorP'!$A$"&amp;MATCH($S2224&amp;$J2224,SorP!C:C,0))))</f>
        <v/>
      </c>
      <c r="U2224" s="168"/>
      <c r="V2224" s="169" t="e">
        <f>IF(C2224="",NA(),MATCH($B2224&amp;$C2224,'Smelter Look-up'!$J:$J,0))</f>
        <v>#N/A</v>
      </c>
      <c r="X2224" s="170">
        <f t="shared" ca="1" si="106"/>
        <v>0</v>
      </c>
      <c r="AB2224" s="314" t="str">
        <f t="shared" si="108"/>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7"/>
        <v/>
      </c>
      <c r="T2225" s="155" t="str">
        <f ca="1">IF(B2225="","",IF(ISERROR(MATCH($J2225,SorP!$B$1:$B$6226,0)),"",INDIRECT("'SorP'!$A$"&amp;MATCH($S2225&amp;$J2225,SorP!C:C,0))))</f>
        <v/>
      </c>
      <c r="U2225" s="168"/>
      <c r="V2225" s="169" t="e">
        <f>IF(C2225="",NA(),MATCH($B2225&amp;$C2225,'Smelter Look-up'!$J:$J,0))</f>
        <v>#N/A</v>
      </c>
      <c r="X2225" s="170">
        <f t="shared" ca="1" si="106"/>
        <v>0</v>
      </c>
      <c r="AB2225" s="314" t="str">
        <f t="shared" si="108"/>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7"/>
        <v/>
      </c>
      <c r="T2226" s="155" t="str">
        <f ca="1">IF(B2226="","",IF(ISERROR(MATCH($J2226,SorP!$B$1:$B$6226,0)),"",INDIRECT("'SorP'!$A$"&amp;MATCH($S2226&amp;$J2226,SorP!C:C,0))))</f>
        <v/>
      </c>
      <c r="U2226" s="168"/>
      <c r="V2226" s="169" t="e">
        <f>IF(C2226="",NA(),MATCH($B2226&amp;$C2226,'Smelter Look-up'!$J:$J,0))</f>
        <v>#N/A</v>
      </c>
      <c r="X2226" s="170">
        <f t="shared" ca="1" si="106"/>
        <v>0</v>
      </c>
      <c r="AB2226" s="314" t="str">
        <f t="shared" si="108"/>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7"/>
        <v/>
      </c>
      <c r="T2227" s="155" t="str">
        <f ca="1">IF(B2227="","",IF(ISERROR(MATCH($J2227,SorP!$B$1:$B$6226,0)),"",INDIRECT("'SorP'!$A$"&amp;MATCH($S2227&amp;$J2227,SorP!C:C,0))))</f>
        <v/>
      </c>
      <c r="U2227" s="168"/>
      <c r="V2227" s="169" t="e">
        <f>IF(C2227="",NA(),MATCH($B2227&amp;$C2227,'Smelter Look-up'!$J:$J,0))</f>
        <v>#N/A</v>
      </c>
      <c r="X2227" s="170">
        <f t="shared" ca="1" si="106"/>
        <v>0</v>
      </c>
      <c r="AB2227" s="314" t="str">
        <f t="shared" si="108"/>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7"/>
        <v/>
      </c>
      <c r="T2228" s="155" t="str">
        <f ca="1">IF(B2228="","",IF(ISERROR(MATCH($J2228,SorP!$B$1:$B$6226,0)),"",INDIRECT("'SorP'!$A$"&amp;MATCH($S2228&amp;$J2228,SorP!C:C,0))))</f>
        <v/>
      </c>
      <c r="U2228" s="168"/>
      <c r="V2228" s="169" t="e">
        <f>IF(C2228="",NA(),MATCH($B2228&amp;$C2228,'Smelter Look-up'!$J:$J,0))</f>
        <v>#N/A</v>
      </c>
      <c r="X2228" s="170">
        <f t="shared" ca="1" si="106"/>
        <v>0</v>
      </c>
      <c r="AB2228" s="314" t="str">
        <f t="shared" si="108"/>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7"/>
        <v/>
      </c>
      <c r="T2229" s="155" t="str">
        <f ca="1">IF(B2229="","",IF(ISERROR(MATCH($J2229,SorP!$B$1:$B$6226,0)),"",INDIRECT("'SorP'!$A$"&amp;MATCH($S2229&amp;$J2229,SorP!C:C,0))))</f>
        <v/>
      </c>
      <c r="U2229" s="168"/>
      <c r="V2229" s="169" t="e">
        <f>IF(C2229="",NA(),MATCH($B2229&amp;$C2229,'Smelter Look-up'!$J:$J,0))</f>
        <v>#N/A</v>
      </c>
      <c r="X2229" s="170">
        <f t="shared" ca="1" si="106"/>
        <v>0</v>
      </c>
      <c r="AB2229" s="314" t="str">
        <f t="shared" si="108"/>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7"/>
        <v/>
      </c>
      <c r="T2230" s="155" t="str">
        <f ca="1">IF(B2230="","",IF(ISERROR(MATCH($J2230,SorP!$B$1:$B$6226,0)),"",INDIRECT("'SorP'!$A$"&amp;MATCH($S2230&amp;$J2230,SorP!C:C,0))))</f>
        <v/>
      </c>
      <c r="U2230" s="168"/>
      <c r="V2230" s="169" t="e">
        <f>IF(C2230="",NA(),MATCH($B2230&amp;$C2230,'Smelter Look-up'!$J:$J,0))</f>
        <v>#N/A</v>
      </c>
      <c r="X2230" s="170">
        <f t="shared" ca="1" si="106"/>
        <v>0</v>
      </c>
      <c r="AB2230" s="314" t="str">
        <f t="shared" si="108"/>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7"/>
        <v/>
      </c>
      <c r="T2231" s="155" t="str">
        <f ca="1">IF(B2231="","",IF(ISERROR(MATCH($J2231,SorP!$B$1:$B$6226,0)),"",INDIRECT("'SorP'!$A$"&amp;MATCH($S2231&amp;$J2231,SorP!C:C,0))))</f>
        <v/>
      </c>
      <c r="U2231" s="168"/>
      <c r="V2231" s="169" t="e">
        <f>IF(C2231="",NA(),MATCH($B2231&amp;$C2231,'Smelter Look-up'!$J:$J,0))</f>
        <v>#N/A</v>
      </c>
      <c r="X2231" s="170">
        <f t="shared" ca="1" si="106"/>
        <v>0</v>
      </c>
      <c r="AB2231" s="314" t="str">
        <f t="shared" si="108"/>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7"/>
        <v/>
      </c>
      <c r="T2232" s="155" t="str">
        <f ca="1">IF(B2232="","",IF(ISERROR(MATCH($J2232,SorP!$B$1:$B$6226,0)),"",INDIRECT("'SorP'!$A$"&amp;MATCH($S2232&amp;$J2232,SorP!C:C,0))))</f>
        <v/>
      </c>
      <c r="U2232" s="168"/>
      <c r="V2232" s="169" t="e">
        <f>IF(C2232="",NA(),MATCH($B2232&amp;$C2232,'Smelter Look-up'!$J:$J,0))</f>
        <v>#N/A</v>
      </c>
      <c r="X2232" s="170">
        <f t="shared" ca="1" si="106"/>
        <v>0</v>
      </c>
      <c r="AB2232" s="314" t="str">
        <f t="shared" si="108"/>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7"/>
        <v/>
      </c>
      <c r="T2233" s="155" t="str">
        <f ca="1">IF(B2233="","",IF(ISERROR(MATCH($J2233,SorP!$B$1:$B$6226,0)),"",INDIRECT("'SorP'!$A$"&amp;MATCH($S2233&amp;$J2233,SorP!C:C,0))))</f>
        <v/>
      </c>
      <c r="U2233" s="168"/>
      <c r="V2233" s="169" t="e">
        <f>IF(C2233="",NA(),MATCH($B2233&amp;$C2233,'Smelter Look-up'!$J:$J,0))</f>
        <v>#N/A</v>
      </c>
      <c r="X2233" s="170">
        <f t="shared" ca="1" si="106"/>
        <v>0</v>
      </c>
      <c r="AB2233" s="314" t="str">
        <f t="shared" si="108"/>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7"/>
        <v/>
      </c>
      <c r="T2234" s="155" t="str">
        <f ca="1">IF(B2234="","",IF(ISERROR(MATCH($J2234,SorP!$B$1:$B$6226,0)),"",INDIRECT("'SorP'!$A$"&amp;MATCH($S2234&amp;$J2234,SorP!C:C,0))))</f>
        <v/>
      </c>
      <c r="U2234" s="168"/>
      <c r="V2234" s="169" t="e">
        <f>IF(C2234="",NA(),MATCH($B2234&amp;$C2234,'Smelter Look-up'!$J:$J,0))</f>
        <v>#N/A</v>
      </c>
      <c r="X2234" s="170">
        <f t="shared" ca="1" si="106"/>
        <v>0</v>
      </c>
      <c r="AB2234" s="314" t="str">
        <f t="shared" si="108"/>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7"/>
        <v/>
      </c>
      <c r="T2235" s="155" t="str">
        <f ca="1">IF(B2235="","",IF(ISERROR(MATCH($J2235,SorP!$B$1:$B$6226,0)),"",INDIRECT("'SorP'!$A$"&amp;MATCH($S2235&amp;$J2235,SorP!C:C,0))))</f>
        <v/>
      </c>
      <c r="U2235" s="168"/>
      <c r="V2235" s="169" t="e">
        <f>IF(C2235="",NA(),MATCH($B2235&amp;$C2235,'Smelter Look-up'!$J:$J,0))</f>
        <v>#N/A</v>
      </c>
      <c r="X2235" s="170">
        <f t="shared" ca="1" si="106"/>
        <v>0</v>
      </c>
      <c r="AB2235" s="314" t="str">
        <f t="shared" si="108"/>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7"/>
        <v/>
      </c>
      <c r="T2236" s="155" t="str">
        <f ca="1">IF(B2236="","",IF(ISERROR(MATCH($J2236,SorP!$B$1:$B$6226,0)),"",INDIRECT("'SorP'!$A$"&amp;MATCH($S2236&amp;$J2236,SorP!C:C,0))))</f>
        <v/>
      </c>
      <c r="U2236" s="168"/>
      <c r="V2236" s="169" t="e">
        <f>IF(C2236="",NA(),MATCH($B2236&amp;$C2236,'Smelter Look-up'!$J:$J,0))</f>
        <v>#N/A</v>
      </c>
      <c r="X2236" s="170">
        <f t="shared" ca="1" si="106"/>
        <v>0</v>
      </c>
      <c r="AB2236" s="314" t="str">
        <f t="shared" si="108"/>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7"/>
        <v/>
      </c>
      <c r="T2237" s="155" t="str">
        <f ca="1">IF(B2237="","",IF(ISERROR(MATCH($J2237,SorP!$B$1:$B$6226,0)),"",INDIRECT("'SorP'!$A$"&amp;MATCH($S2237&amp;$J2237,SorP!C:C,0))))</f>
        <v/>
      </c>
      <c r="U2237" s="168"/>
      <c r="V2237" s="169" t="e">
        <f>IF(C2237="",NA(),MATCH($B2237&amp;$C2237,'Smelter Look-up'!$J:$J,0))</f>
        <v>#N/A</v>
      </c>
      <c r="X2237" s="170">
        <f t="shared" ca="1" si="106"/>
        <v>0</v>
      </c>
      <c r="AB2237" s="314" t="str">
        <f t="shared" si="108"/>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7"/>
        <v/>
      </c>
      <c r="T2238" s="155" t="str">
        <f ca="1">IF(B2238="","",IF(ISERROR(MATCH($J2238,SorP!$B$1:$B$6226,0)),"",INDIRECT("'SorP'!$A$"&amp;MATCH($S2238&amp;$J2238,SorP!C:C,0))))</f>
        <v/>
      </c>
      <c r="U2238" s="168"/>
      <c r="V2238" s="169" t="e">
        <f>IF(C2238="",NA(),MATCH($B2238&amp;$C2238,'Smelter Look-up'!$J:$J,0))</f>
        <v>#N/A</v>
      </c>
      <c r="X2238" s="170">
        <f t="shared" ca="1" si="106"/>
        <v>0</v>
      </c>
      <c r="AB2238" s="314" t="str">
        <f t="shared" si="108"/>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7"/>
        <v/>
      </c>
      <c r="T2239" s="155" t="str">
        <f ca="1">IF(B2239="","",IF(ISERROR(MATCH($J2239,SorP!$B$1:$B$6226,0)),"",INDIRECT("'SorP'!$A$"&amp;MATCH($S2239&amp;$J2239,SorP!C:C,0))))</f>
        <v/>
      </c>
      <c r="U2239" s="168"/>
      <c r="V2239" s="169" t="e">
        <f>IF(C2239="",NA(),MATCH($B2239&amp;$C2239,'Smelter Look-up'!$J:$J,0))</f>
        <v>#N/A</v>
      </c>
      <c r="X2239" s="170">
        <f t="shared" ref="X2239:X2302" ca="1" si="109">IF(AND(C2239="Smelter not listed",OR(LEN(D2239)=0,LEN(E2239)=0)),1,0)</f>
        <v>0</v>
      </c>
      <c r="AB2239" s="314" t="str">
        <f t="shared" si="108"/>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10">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9"/>
        <v>0</v>
      </c>
      <c r="AB2240" s="314" t="str">
        <f t="shared" si="108"/>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10"/>
        <v/>
      </c>
      <c r="T2241" s="155" t="str">
        <f ca="1">IF(B2241="","",IF(ISERROR(MATCH($J2241,SorP!$B$1:$B$6226,0)),"",INDIRECT("'SorP'!$A$"&amp;MATCH($S2241&amp;$J2241,SorP!C:C,0))))</f>
        <v/>
      </c>
      <c r="U2241" s="168"/>
      <c r="V2241" s="169" t="e">
        <f>IF(C2241="",NA(),MATCH($B2241&amp;$C2241,'Smelter Look-up'!$J:$J,0))</f>
        <v>#N/A</v>
      </c>
      <c r="X2241" s="170">
        <f t="shared" ca="1" si="109"/>
        <v>0</v>
      </c>
      <c r="AB2241" s="314" t="str">
        <f t="shared" si="108"/>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10"/>
        <v/>
      </c>
      <c r="T2242" s="155" t="str">
        <f ca="1">IF(B2242="","",IF(ISERROR(MATCH($J2242,SorP!$B$1:$B$6226,0)),"",INDIRECT("'SorP'!$A$"&amp;MATCH($S2242&amp;$J2242,SorP!C:C,0))))</f>
        <v/>
      </c>
      <c r="U2242" s="168"/>
      <c r="V2242" s="169" t="e">
        <f>IF(C2242="",NA(),MATCH($B2242&amp;$C2242,'Smelter Look-up'!$J:$J,0))</f>
        <v>#N/A</v>
      </c>
      <c r="X2242" s="170">
        <f t="shared" ca="1" si="109"/>
        <v>0</v>
      </c>
      <c r="AB2242" s="314" t="str">
        <f t="shared" si="108"/>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10"/>
        <v/>
      </c>
      <c r="T2243" s="155" t="str">
        <f ca="1">IF(B2243="","",IF(ISERROR(MATCH($J2243,SorP!$B$1:$B$6226,0)),"",INDIRECT("'SorP'!$A$"&amp;MATCH($S2243&amp;$J2243,SorP!C:C,0))))</f>
        <v/>
      </c>
      <c r="U2243" s="168"/>
      <c r="V2243" s="169" t="e">
        <f>IF(C2243="",NA(),MATCH($B2243&amp;$C2243,'Smelter Look-up'!$J:$J,0))</f>
        <v>#N/A</v>
      </c>
      <c r="X2243" s="170">
        <f t="shared" ca="1" si="109"/>
        <v>0</v>
      </c>
      <c r="AB2243" s="314" t="str">
        <f t="shared" si="108"/>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10"/>
        <v/>
      </c>
      <c r="T2244" s="155" t="str">
        <f ca="1">IF(B2244="","",IF(ISERROR(MATCH($J2244,SorP!$B$1:$B$6226,0)),"",INDIRECT("'SorP'!$A$"&amp;MATCH($S2244&amp;$J2244,SorP!C:C,0))))</f>
        <v/>
      </c>
      <c r="U2244" s="168"/>
      <c r="V2244" s="169" t="e">
        <f>IF(C2244="",NA(),MATCH($B2244&amp;$C2244,'Smelter Look-up'!$J:$J,0))</f>
        <v>#N/A</v>
      </c>
      <c r="X2244" s="170">
        <f t="shared" ca="1" si="109"/>
        <v>0</v>
      </c>
      <c r="AB2244" s="314" t="str">
        <f t="shared" si="108"/>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10"/>
        <v/>
      </c>
      <c r="T2245" s="155" t="str">
        <f ca="1">IF(B2245="","",IF(ISERROR(MATCH($J2245,SorP!$B$1:$B$6226,0)),"",INDIRECT("'SorP'!$A$"&amp;MATCH($S2245&amp;$J2245,SorP!C:C,0))))</f>
        <v/>
      </c>
      <c r="U2245" s="168"/>
      <c r="V2245" s="169" t="e">
        <f>IF(C2245="",NA(),MATCH($B2245&amp;$C2245,'Smelter Look-up'!$J:$J,0))</f>
        <v>#N/A</v>
      </c>
      <c r="X2245" s="170">
        <f t="shared" ca="1" si="109"/>
        <v>0</v>
      </c>
      <c r="AB2245" s="314" t="str">
        <f t="shared" si="108"/>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10"/>
        <v/>
      </c>
      <c r="T2246" s="155" t="str">
        <f ca="1">IF(B2246="","",IF(ISERROR(MATCH($J2246,SorP!$B$1:$B$6226,0)),"",INDIRECT("'SorP'!$A$"&amp;MATCH($S2246&amp;$J2246,SorP!C:C,0))))</f>
        <v/>
      </c>
      <c r="U2246" s="168"/>
      <c r="V2246" s="169" t="e">
        <f>IF(C2246="",NA(),MATCH($B2246&amp;$C2246,'Smelter Look-up'!$J:$J,0))</f>
        <v>#N/A</v>
      </c>
      <c r="X2246" s="170">
        <f t="shared" ca="1" si="109"/>
        <v>0</v>
      </c>
      <c r="AB2246" s="314" t="str">
        <f t="shared" ref="AB2246:AB2309" si="111">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10"/>
        <v/>
      </c>
      <c r="T2247" s="155" t="str">
        <f ca="1">IF(B2247="","",IF(ISERROR(MATCH($J2247,SorP!$B$1:$B$6226,0)),"",INDIRECT("'SorP'!$A$"&amp;MATCH($S2247&amp;$J2247,SorP!C:C,0))))</f>
        <v/>
      </c>
      <c r="U2247" s="168"/>
      <c r="V2247" s="169" t="e">
        <f>IF(C2247="",NA(),MATCH($B2247&amp;$C2247,'Smelter Look-up'!$J:$J,0))</f>
        <v>#N/A</v>
      </c>
      <c r="X2247" s="170">
        <f t="shared" ca="1" si="109"/>
        <v>0</v>
      </c>
      <c r="AB2247" s="314" t="str">
        <f t="shared" si="111"/>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10"/>
        <v/>
      </c>
      <c r="T2248" s="155" t="str">
        <f ca="1">IF(B2248="","",IF(ISERROR(MATCH($J2248,SorP!$B$1:$B$6226,0)),"",INDIRECT("'SorP'!$A$"&amp;MATCH($S2248&amp;$J2248,SorP!C:C,0))))</f>
        <v/>
      </c>
      <c r="U2248" s="168"/>
      <c r="V2248" s="169" t="e">
        <f>IF(C2248="",NA(),MATCH($B2248&amp;$C2248,'Smelter Look-up'!$J:$J,0))</f>
        <v>#N/A</v>
      </c>
      <c r="X2248" s="170">
        <f t="shared" ca="1" si="109"/>
        <v>0</v>
      </c>
      <c r="AB2248" s="314" t="str">
        <f t="shared" si="111"/>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10"/>
        <v/>
      </c>
      <c r="T2249" s="155" t="str">
        <f ca="1">IF(B2249="","",IF(ISERROR(MATCH($J2249,SorP!$B$1:$B$6226,0)),"",INDIRECT("'SorP'!$A$"&amp;MATCH($S2249&amp;$J2249,SorP!C:C,0))))</f>
        <v/>
      </c>
      <c r="U2249" s="168"/>
      <c r="V2249" s="169" t="e">
        <f>IF(C2249="",NA(),MATCH($B2249&amp;$C2249,'Smelter Look-up'!$J:$J,0))</f>
        <v>#N/A</v>
      </c>
      <c r="X2249" s="170">
        <f t="shared" ca="1" si="109"/>
        <v>0</v>
      </c>
      <c r="AB2249" s="314" t="str">
        <f t="shared" si="111"/>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10"/>
        <v/>
      </c>
      <c r="T2250" s="155" t="str">
        <f ca="1">IF(B2250="","",IF(ISERROR(MATCH($J2250,SorP!$B$1:$B$6226,0)),"",INDIRECT("'SorP'!$A$"&amp;MATCH($S2250&amp;$J2250,SorP!C:C,0))))</f>
        <v/>
      </c>
      <c r="U2250" s="168"/>
      <c r="V2250" s="169" t="e">
        <f>IF(C2250="",NA(),MATCH($B2250&amp;$C2250,'Smelter Look-up'!$J:$J,0))</f>
        <v>#N/A</v>
      </c>
      <c r="X2250" s="170">
        <f t="shared" ca="1" si="109"/>
        <v>0</v>
      </c>
      <c r="AB2250" s="314" t="str">
        <f t="shared" si="111"/>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10"/>
        <v/>
      </c>
      <c r="T2251" s="155" t="str">
        <f ca="1">IF(B2251="","",IF(ISERROR(MATCH($J2251,SorP!$B$1:$B$6226,0)),"",INDIRECT("'SorP'!$A$"&amp;MATCH($S2251&amp;$J2251,SorP!C:C,0))))</f>
        <v/>
      </c>
      <c r="U2251" s="168"/>
      <c r="V2251" s="169" t="e">
        <f>IF(C2251="",NA(),MATCH($B2251&amp;$C2251,'Smelter Look-up'!$J:$J,0))</f>
        <v>#N/A</v>
      </c>
      <c r="X2251" s="170">
        <f t="shared" ca="1" si="109"/>
        <v>0</v>
      </c>
      <c r="AB2251" s="314" t="str">
        <f t="shared" si="111"/>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10"/>
        <v/>
      </c>
      <c r="T2252" s="155" t="str">
        <f ca="1">IF(B2252="","",IF(ISERROR(MATCH($J2252,SorP!$B$1:$B$6226,0)),"",INDIRECT("'SorP'!$A$"&amp;MATCH($S2252&amp;$J2252,SorP!C:C,0))))</f>
        <v/>
      </c>
      <c r="U2252" s="168"/>
      <c r="V2252" s="169" t="e">
        <f>IF(C2252="",NA(),MATCH($B2252&amp;$C2252,'Smelter Look-up'!$J:$J,0))</f>
        <v>#N/A</v>
      </c>
      <c r="X2252" s="170">
        <f t="shared" ca="1" si="109"/>
        <v>0</v>
      </c>
      <c r="AB2252" s="314" t="str">
        <f t="shared" si="111"/>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10"/>
        <v/>
      </c>
      <c r="T2253" s="155" t="str">
        <f ca="1">IF(B2253="","",IF(ISERROR(MATCH($J2253,SorP!$B$1:$B$6226,0)),"",INDIRECT("'SorP'!$A$"&amp;MATCH($S2253&amp;$J2253,SorP!C:C,0))))</f>
        <v/>
      </c>
      <c r="U2253" s="168"/>
      <c r="V2253" s="169" t="e">
        <f>IF(C2253="",NA(),MATCH($B2253&amp;$C2253,'Smelter Look-up'!$J:$J,0))</f>
        <v>#N/A</v>
      </c>
      <c r="X2253" s="170">
        <f t="shared" ca="1" si="109"/>
        <v>0</v>
      </c>
      <c r="AB2253" s="314" t="str">
        <f t="shared" si="111"/>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10"/>
        <v/>
      </c>
      <c r="T2254" s="155" t="str">
        <f ca="1">IF(B2254="","",IF(ISERROR(MATCH($J2254,SorP!$B$1:$B$6226,0)),"",INDIRECT("'SorP'!$A$"&amp;MATCH($S2254&amp;$J2254,SorP!C:C,0))))</f>
        <v/>
      </c>
      <c r="U2254" s="168"/>
      <c r="V2254" s="169" t="e">
        <f>IF(C2254="",NA(),MATCH($B2254&amp;$C2254,'Smelter Look-up'!$J:$J,0))</f>
        <v>#N/A</v>
      </c>
      <c r="X2254" s="170">
        <f t="shared" ca="1" si="109"/>
        <v>0</v>
      </c>
      <c r="AB2254" s="314" t="str">
        <f t="shared" si="111"/>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10"/>
        <v/>
      </c>
      <c r="T2255" s="155" t="str">
        <f ca="1">IF(B2255="","",IF(ISERROR(MATCH($J2255,SorP!$B$1:$B$6226,0)),"",INDIRECT("'SorP'!$A$"&amp;MATCH($S2255&amp;$J2255,SorP!C:C,0))))</f>
        <v/>
      </c>
      <c r="U2255" s="168"/>
      <c r="V2255" s="169" t="e">
        <f>IF(C2255="",NA(),MATCH($B2255&amp;$C2255,'Smelter Look-up'!$J:$J,0))</f>
        <v>#N/A</v>
      </c>
      <c r="X2255" s="170">
        <f t="shared" ca="1" si="109"/>
        <v>0</v>
      </c>
      <c r="AB2255" s="314" t="str">
        <f t="shared" si="111"/>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10"/>
        <v/>
      </c>
      <c r="T2256" s="155" t="str">
        <f ca="1">IF(B2256="","",IF(ISERROR(MATCH($J2256,SorP!$B$1:$B$6226,0)),"",INDIRECT("'SorP'!$A$"&amp;MATCH($S2256&amp;$J2256,SorP!C:C,0))))</f>
        <v/>
      </c>
      <c r="U2256" s="168"/>
      <c r="V2256" s="169" t="e">
        <f>IF(C2256="",NA(),MATCH($B2256&amp;$C2256,'Smelter Look-up'!$J:$J,0))</f>
        <v>#N/A</v>
      </c>
      <c r="X2256" s="170">
        <f t="shared" ca="1" si="109"/>
        <v>0</v>
      </c>
      <c r="AB2256" s="314" t="str">
        <f t="shared" si="111"/>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10"/>
        <v/>
      </c>
      <c r="T2257" s="155" t="str">
        <f ca="1">IF(B2257="","",IF(ISERROR(MATCH($J2257,SorP!$B$1:$B$6226,0)),"",INDIRECT("'SorP'!$A$"&amp;MATCH($S2257&amp;$J2257,SorP!C:C,0))))</f>
        <v/>
      </c>
      <c r="U2257" s="168"/>
      <c r="V2257" s="169" t="e">
        <f>IF(C2257="",NA(),MATCH($B2257&amp;$C2257,'Smelter Look-up'!$J:$J,0))</f>
        <v>#N/A</v>
      </c>
      <c r="X2257" s="170">
        <f t="shared" ca="1" si="109"/>
        <v>0</v>
      </c>
      <c r="AB2257" s="314" t="str">
        <f t="shared" si="111"/>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10"/>
        <v/>
      </c>
      <c r="T2258" s="155" t="str">
        <f ca="1">IF(B2258="","",IF(ISERROR(MATCH($J2258,SorP!$B$1:$B$6226,0)),"",INDIRECT("'SorP'!$A$"&amp;MATCH($S2258&amp;$J2258,SorP!C:C,0))))</f>
        <v/>
      </c>
      <c r="U2258" s="168"/>
      <c r="V2258" s="169" t="e">
        <f>IF(C2258="",NA(),MATCH($B2258&amp;$C2258,'Smelter Look-up'!$J:$J,0))</f>
        <v>#N/A</v>
      </c>
      <c r="X2258" s="170">
        <f t="shared" ca="1" si="109"/>
        <v>0</v>
      </c>
      <c r="AB2258" s="314" t="str">
        <f t="shared" si="111"/>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10"/>
        <v/>
      </c>
      <c r="T2259" s="155" t="str">
        <f ca="1">IF(B2259="","",IF(ISERROR(MATCH($J2259,SorP!$B$1:$B$6226,0)),"",INDIRECT("'SorP'!$A$"&amp;MATCH($S2259&amp;$J2259,SorP!C:C,0))))</f>
        <v/>
      </c>
      <c r="U2259" s="168"/>
      <c r="V2259" s="169" t="e">
        <f>IF(C2259="",NA(),MATCH($B2259&amp;$C2259,'Smelter Look-up'!$J:$J,0))</f>
        <v>#N/A</v>
      </c>
      <c r="X2259" s="170">
        <f t="shared" ca="1" si="109"/>
        <v>0</v>
      </c>
      <c r="AB2259" s="314" t="str">
        <f t="shared" si="111"/>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10"/>
        <v/>
      </c>
      <c r="T2260" s="155" t="str">
        <f ca="1">IF(B2260="","",IF(ISERROR(MATCH($J2260,SorP!$B$1:$B$6226,0)),"",INDIRECT("'SorP'!$A$"&amp;MATCH($S2260&amp;$J2260,SorP!C:C,0))))</f>
        <v/>
      </c>
      <c r="U2260" s="168"/>
      <c r="V2260" s="169" t="e">
        <f>IF(C2260="",NA(),MATCH($B2260&amp;$C2260,'Smelter Look-up'!$J:$J,0))</f>
        <v>#N/A</v>
      </c>
      <c r="X2260" s="170">
        <f t="shared" ca="1" si="109"/>
        <v>0</v>
      </c>
      <c r="AB2260" s="314" t="str">
        <f t="shared" si="111"/>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10"/>
        <v/>
      </c>
      <c r="T2261" s="155" t="str">
        <f ca="1">IF(B2261="","",IF(ISERROR(MATCH($J2261,SorP!$B$1:$B$6226,0)),"",INDIRECT("'SorP'!$A$"&amp;MATCH($S2261&amp;$J2261,SorP!C:C,0))))</f>
        <v/>
      </c>
      <c r="U2261" s="168"/>
      <c r="V2261" s="169" t="e">
        <f>IF(C2261="",NA(),MATCH($B2261&amp;$C2261,'Smelter Look-up'!$J:$J,0))</f>
        <v>#N/A</v>
      </c>
      <c r="X2261" s="170">
        <f t="shared" ca="1" si="109"/>
        <v>0</v>
      </c>
      <c r="AB2261" s="314" t="str">
        <f t="shared" si="111"/>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10"/>
        <v/>
      </c>
      <c r="T2262" s="155" t="str">
        <f ca="1">IF(B2262="","",IF(ISERROR(MATCH($J2262,SorP!$B$1:$B$6226,0)),"",INDIRECT("'SorP'!$A$"&amp;MATCH($S2262&amp;$J2262,SorP!C:C,0))))</f>
        <v/>
      </c>
      <c r="U2262" s="168"/>
      <c r="V2262" s="169" t="e">
        <f>IF(C2262="",NA(),MATCH($B2262&amp;$C2262,'Smelter Look-up'!$J:$J,0))</f>
        <v>#N/A</v>
      </c>
      <c r="X2262" s="170">
        <f t="shared" ca="1" si="109"/>
        <v>0</v>
      </c>
      <c r="AB2262" s="314" t="str">
        <f t="shared" si="111"/>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10"/>
        <v/>
      </c>
      <c r="T2263" s="155" t="str">
        <f ca="1">IF(B2263="","",IF(ISERROR(MATCH($J2263,SorP!$B$1:$B$6226,0)),"",INDIRECT("'SorP'!$A$"&amp;MATCH($S2263&amp;$J2263,SorP!C:C,0))))</f>
        <v/>
      </c>
      <c r="U2263" s="168"/>
      <c r="V2263" s="169" t="e">
        <f>IF(C2263="",NA(),MATCH($B2263&amp;$C2263,'Smelter Look-up'!$J:$J,0))</f>
        <v>#N/A</v>
      </c>
      <c r="X2263" s="170">
        <f t="shared" ca="1" si="109"/>
        <v>0</v>
      </c>
      <c r="AB2263" s="314" t="str">
        <f t="shared" si="111"/>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10"/>
        <v/>
      </c>
      <c r="T2264" s="155" t="str">
        <f ca="1">IF(B2264="","",IF(ISERROR(MATCH($J2264,SorP!$B$1:$B$6226,0)),"",INDIRECT("'SorP'!$A$"&amp;MATCH($S2264&amp;$J2264,SorP!C:C,0))))</f>
        <v/>
      </c>
      <c r="U2264" s="168"/>
      <c r="V2264" s="169" t="e">
        <f>IF(C2264="",NA(),MATCH($B2264&amp;$C2264,'Smelter Look-up'!$J:$J,0))</f>
        <v>#N/A</v>
      </c>
      <c r="X2264" s="170">
        <f t="shared" ca="1" si="109"/>
        <v>0</v>
      </c>
      <c r="AB2264" s="314" t="str">
        <f t="shared" si="111"/>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10"/>
        <v/>
      </c>
      <c r="T2265" s="155" t="str">
        <f ca="1">IF(B2265="","",IF(ISERROR(MATCH($J2265,SorP!$B$1:$B$6226,0)),"",INDIRECT("'SorP'!$A$"&amp;MATCH($S2265&amp;$J2265,SorP!C:C,0))))</f>
        <v/>
      </c>
      <c r="U2265" s="168"/>
      <c r="V2265" s="169" t="e">
        <f>IF(C2265="",NA(),MATCH($B2265&amp;$C2265,'Smelter Look-up'!$J:$J,0))</f>
        <v>#N/A</v>
      </c>
      <c r="X2265" s="170">
        <f t="shared" ca="1" si="109"/>
        <v>0</v>
      </c>
      <c r="AB2265" s="314" t="str">
        <f t="shared" si="111"/>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10"/>
        <v/>
      </c>
      <c r="T2266" s="155" t="str">
        <f ca="1">IF(B2266="","",IF(ISERROR(MATCH($J2266,SorP!$B$1:$B$6226,0)),"",INDIRECT("'SorP'!$A$"&amp;MATCH($S2266&amp;$J2266,SorP!C:C,0))))</f>
        <v/>
      </c>
      <c r="U2266" s="168"/>
      <c r="V2266" s="169" t="e">
        <f>IF(C2266="",NA(),MATCH($B2266&amp;$C2266,'Smelter Look-up'!$J:$J,0))</f>
        <v>#N/A</v>
      </c>
      <c r="X2266" s="170">
        <f t="shared" ca="1" si="109"/>
        <v>0</v>
      </c>
      <c r="AB2266" s="314" t="str">
        <f t="shared" si="111"/>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10"/>
        <v/>
      </c>
      <c r="T2267" s="155" t="str">
        <f ca="1">IF(B2267="","",IF(ISERROR(MATCH($J2267,SorP!$B$1:$B$6226,0)),"",INDIRECT("'SorP'!$A$"&amp;MATCH($S2267&amp;$J2267,SorP!C:C,0))))</f>
        <v/>
      </c>
      <c r="U2267" s="168"/>
      <c r="V2267" s="169" t="e">
        <f>IF(C2267="",NA(),MATCH($B2267&amp;$C2267,'Smelter Look-up'!$J:$J,0))</f>
        <v>#N/A</v>
      </c>
      <c r="X2267" s="170">
        <f t="shared" ca="1" si="109"/>
        <v>0</v>
      </c>
      <c r="AB2267" s="314" t="str">
        <f t="shared" si="111"/>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10"/>
        <v/>
      </c>
      <c r="T2268" s="155" t="str">
        <f ca="1">IF(B2268="","",IF(ISERROR(MATCH($J2268,SorP!$B$1:$B$6226,0)),"",INDIRECT("'SorP'!$A$"&amp;MATCH($S2268&amp;$J2268,SorP!C:C,0))))</f>
        <v/>
      </c>
      <c r="U2268" s="168"/>
      <c r="V2268" s="169" t="e">
        <f>IF(C2268="",NA(),MATCH($B2268&amp;$C2268,'Smelter Look-up'!$J:$J,0))</f>
        <v>#N/A</v>
      </c>
      <c r="X2268" s="170">
        <f t="shared" ca="1" si="109"/>
        <v>0</v>
      </c>
      <c r="AB2268" s="314" t="str">
        <f t="shared" si="111"/>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10"/>
        <v/>
      </c>
      <c r="T2269" s="155" t="str">
        <f ca="1">IF(B2269="","",IF(ISERROR(MATCH($J2269,SorP!$B$1:$B$6226,0)),"",INDIRECT("'SorP'!$A$"&amp;MATCH($S2269&amp;$J2269,SorP!C:C,0))))</f>
        <v/>
      </c>
      <c r="U2269" s="168"/>
      <c r="V2269" s="169" t="e">
        <f>IF(C2269="",NA(),MATCH($B2269&amp;$C2269,'Smelter Look-up'!$J:$J,0))</f>
        <v>#N/A</v>
      </c>
      <c r="X2269" s="170">
        <f t="shared" ca="1" si="109"/>
        <v>0</v>
      </c>
      <c r="AB2269" s="314" t="str">
        <f t="shared" si="111"/>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10"/>
        <v/>
      </c>
      <c r="T2270" s="155" t="str">
        <f ca="1">IF(B2270="","",IF(ISERROR(MATCH($J2270,SorP!$B$1:$B$6226,0)),"",INDIRECT("'SorP'!$A$"&amp;MATCH($S2270&amp;$J2270,SorP!C:C,0))))</f>
        <v/>
      </c>
      <c r="U2270" s="168"/>
      <c r="V2270" s="169" t="e">
        <f>IF(C2270="",NA(),MATCH($B2270&amp;$C2270,'Smelter Look-up'!$J:$J,0))</f>
        <v>#N/A</v>
      </c>
      <c r="X2270" s="170">
        <f t="shared" ca="1" si="109"/>
        <v>0</v>
      </c>
      <c r="AB2270" s="314" t="str">
        <f t="shared" si="111"/>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10"/>
        <v/>
      </c>
      <c r="T2271" s="155" t="str">
        <f ca="1">IF(B2271="","",IF(ISERROR(MATCH($J2271,SorP!$B$1:$B$6226,0)),"",INDIRECT("'SorP'!$A$"&amp;MATCH($S2271&amp;$J2271,SorP!C:C,0))))</f>
        <v/>
      </c>
      <c r="U2271" s="168"/>
      <c r="V2271" s="169" t="e">
        <f>IF(C2271="",NA(),MATCH($B2271&amp;$C2271,'Smelter Look-up'!$J:$J,0))</f>
        <v>#N/A</v>
      </c>
      <c r="X2271" s="170">
        <f t="shared" ca="1" si="109"/>
        <v>0</v>
      </c>
      <c r="AB2271" s="314" t="str">
        <f t="shared" si="111"/>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10"/>
        <v/>
      </c>
      <c r="T2272" s="155" t="str">
        <f ca="1">IF(B2272="","",IF(ISERROR(MATCH($J2272,SorP!$B$1:$B$6226,0)),"",INDIRECT("'SorP'!$A$"&amp;MATCH($S2272&amp;$J2272,SorP!C:C,0))))</f>
        <v/>
      </c>
      <c r="U2272" s="168"/>
      <c r="V2272" s="169" t="e">
        <f>IF(C2272="",NA(),MATCH($B2272&amp;$C2272,'Smelter Look-up'!$J:$J,0))</f>
        <v>#N/A</v>
      </c>
      <c r="X2272" s="170">
        <f t="shared" ca="1" si="109"/>
        <v>0</v>
      </c>
      <c r="AB2272" s="314" t="str">
        <f t="shared" si="111"/>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10"/>
        <v/>
      </c>
      <c r="T2273" s="155" t="str">
        <f ca="1">IF(B2273="","",IF(ISERROR(MATCH($J2273,SorP!$B$1:$B$6226,0)),"",INDIRECT("'SorP'!$A$"&amp;MATCH($S2273&amp;$J2273,SorP!C:C,0))))</f>
        <v/>
      </c>
      <c r="U2273" s="168"/>
      <c r="V2273" s="169" t="e">
        <f>IF(C2273="",NA(),MATCH($B2273&amp;$C2273,'Smelter Look-up'!$J:$J,0))</f>
        <v>#N/A</v>
      </c>
      <c r="X2273" s="170">
        <f t="shared" ca="1" si="109"/>
        <v>0</v>
      </c>
      <c r="AB2273" s="314" t="str">
        <f t="shared" si="111"/>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10"/>
        <v/>
      </c>
      <c r="T2274" s="155" t="str">
        <f ca="1">IF(B2274="","",IF(ISERROR(MATCH($J2274,SorP!$B$1:$B$6226,0)),"",INDIRECT("'SorP'!$A$"&amp;MATCH($S2274&amp;$J2274,SorP!C:C,0))))</f>
        <v/>
      </c>
      <c r="U2274" s="168"/>
      <c r="V2274" s="169" t="e">
        <f>IF(C2274="",NA(),MATCH($B2274&amp;$C2274,'Smelter Look-up'!$J:$J,0))</f>
        <v>#N/A</v>
      </c>
      <c r="X2274" s="170">
        <f t="shared" ca="1" si="109"/>
        <v>0</v>
      </c>
      <c r="AB2274" s="314" t="str">
        <f t="shared" si="111"/>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10"/>
        <v/>
      </c>
      <c r="T2275" s="155" t="str">
        <f ca="1">IF(B2275="","",IF(ISERROR(MATCH($J2275,SorP!$B$1:$B$6226,0)),"",INDIRECT("'SorP'!$A$"&amp;MATCH($S2275&amp;$J2275,SorP!C:C,0))))</f>
        <v/>
      </c>
      <c r="U2275" s="168"/>
      <c r="V2275" s="169" t="e">
        <f>IF(C2275="",NA(),MATCH($B2275&amp;$C2275,'Smelter Look-up'!$J:$J,0))</f>
        <v>#N/A</v>
      </c>
      <c r="X2275" s="170">
        <f t="shared" ca="1" si="109"/>
        <v>0</v>
      </c>
      <c r="AB2275" s="314" t="str">
        <f t="shared" si="111"/>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10"/>
        <v/>
      </c>
      <c r="T2276" s="155" t="str">
        <f ca="1">IF(B2276="","",IF(ISERROR(MATCH($J2276,SorP!$B$1:$B$6226,0)),"",INDIRECT("'SorP'!$A$"&amp;MATCH($S2276&amp;$J2276,SorP!C:C,0))))</f>
        <v/>
      </c>
      <c r="U2276" s="168"/>
      <c r="V2276" s="169" t="e">
        <f>IF(C2276="",NA(),MATCH($B2276&amp;$C2276,'Smelter Look-up'!$J:$J,0))</f>
        <v>#N/A</v>
      </c>
      <c r="X2276" s="170">
        <f t="shared" ca="1" si="109"/>
        <v>0</v>
      </c>
      <c r="AB2276" s="314" t="str">
        <f t="shared" si="111"/>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10"/>
        <v/>
      </c>
      <c r="T2277" s="155" t="str">
        <f ca="1">IF(B2277="","",IF(ISERROR(MATCH($J2277,SorP!$B$1:$B$6226,0)),"",INDIRECT("'SorP'!$A$"&amp;MATCH($S2277&amp;$J2277,SorP!C:C,0))))</f>
        <v/>
      </c>
      <c r="U2277" s="168"/>
      <c r="V2277" s="169" t="e">
        <f>IF(C2277="",NA(),MATCH($B2277&amp;$C2277,'Smelter Look-up'!$J:$J,0))</f>
        <v>#N/A</v>
      </c>
      <c r="X2277" s="170">
        <f t="shared" ca="1" si="109"/>
        <v>0</v>
      </c>
      <c r="AB2277" s="314" t="str">
        <f t="shared" si="111"/>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10"/>
        <v/>
      </c>
      <c r="T2278" s="155" t="str">
        <f ca="1">IF(B2278="","",IF(ISERROR(MATCH($J2278,SorP!$B$1:$B$6226,0)),"",INDIRECT("'SorP'!$A$"&amp;MATCH($S2278&amp;$J2278,SorP!C:C,0))))</f>
        <v/>
      </c>
      <c r="U2278" s="168"/>
      <c r="V2278" s="169" t="e">
        <f>IF(C2278="",NA(),MATCH($B2278&amp;$C2278,'Smelter Look-up'!$J:$J,0))</f>
        <v>#N/A</v>
      </c>
      <c r="X2278" s="170">
        <f t="shared" ca="1" si="109"/>
        <v>0</v>
      </c>
      <c r="AB2278" s="314" t="str">
        <f t="shared" si="111"/>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10"/>
        <v/>
      </c>
      <c r="T2279" s="155" t="str">
        <f ca="1">IF(B2279="","",IF(ISERROR(MATCH($J2279,SorP!$B$1:$B$6226,0)),"",INDIRECT("'SorP'!$A$"&amp;MATCH($S2279&amp;$J2279,SorP!C:C,0))))</f>
        <v/>
      </c>
      <c r="U2279" s="168"/>
      <c r="V2279" s="169" t="e">
        <f>IF(C2279="",NA(),MATCH($B2279&amp;$C2279,'Smelter Look-up'!$J:$J,0))</f>
        <v>#N/A</v>
      </c>
      <c r="X2279" s="170">
        <f t="shared" ca="1" si="109"/>
        <v>0</v>
      </c>
      <c r="AB2279" s="314" t="str">
        <f t="shared" si="111"/>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10"/>
        <v/>
      </c>
      <c r="T2280" s="155" t="str">
        <f ca="1">IF(B2280="","",IF(ISERROR(MATCH($J2280,SorP!$B$1:$B$6226,0)),"",INDIRECT("'SorP'!$A$"&amp;MATCH($S2280&amp;$J2280,SorP!C:C,0))))</f>
        <v/>
      </c>
      <c r="U2280" s="168"/>
      <c r="V2280" s="169" t="e">
        <f>IF(C2280="",NA(),MATCH($B2280&amp;$C2280,'Smelter Look-up'!$J:$J,0))</f>
        <v>#N/A</v>
      </c>
      <c r="X2280" s="170">
        <f t="shared" ca="1" si="109"/>
        <v>0</v>
      </c>
      <c r="AB2280" s="314" t="str">
        <f t="shared" si="111"/>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10"/>
        <v/>
      </c>
      <c r="T2281" s="155" t="str">
        <f ca="1">IF(B2281="","",IF(ISERROR(MATCH($J2281,SorP!$B$1:$B$6226,0)),"",INDIRECT("'SorP'!$A$"&amp;MATCH($S2281&amp;$J2281,SorP!C:C,0))))</f>
        <v/>
      </c>
      <c r="U2281" s="168"/>
      <c r="V2281" s="169" t="e">
        <f>IF(C2281="",NA(),MATCH($B2281&amp;$C2281,'Smelter Look-up'!$J:$J,0))</f>
        <v>#N/A</v>
      </c>
      <c r="X2281" s="170">
        <f t="shared" ca="1" si="109"/>
        <v>0</v>
      </c>
      <c r="AB2281" s="314" t="str">
        <f t="shared" si="111"/>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10"/>
        <v/>
      </c>
      <c r="T2282" s="155" t="str">
        <f ca="1">IF(B2282="","",IF(ISERROR(MATCH($J2282,SorP!$B$1:$B$6226,0)),"",INDIRECT("'SorP'!$A$"&amp;MATCH($S2282&amp;$J2282,SorP!C:C,0))))</f>
        <v/>
      </c>
      <c r="U2282" s="168"/>
      <c r="V2282" s="169" t="e">
        <f>IF(C2282="",NA(),MATCH($B2282&amp;$C2282,'Smelter Look-up'!$J:$J,0))</f>
        <v>#N/A</v>
      </c>
      <c r="X2282" s="170">
        <f t="shared" ca="1" si="109"/>
        <v>0</v>
      </c>
      <c r="AB2282" s="314" t="str">
        <f t="shared" si="111"/>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10"/>
        <v/>
      </c>
      <c r="T2283" s="155" t="str">
        <f ca="1">IF(B2283="","",IF(ISERROR(MATCH($J2283,SorP!$B$1:$B$6226,0)),"",INDIRECT("'SorP'!$A$"&amp;MATCH($S2283&amp;$J2283,SorP!C:C,0))))</f>
        <v/>
      </c>
      <c r="U2283" s="168"/>
      <c r="V2283" s="169" t="e">
        <f>IF(C2283="",NA(),MATCH($B2283&amp;$C2283,'Smelter Look-up'!$J:$J,0))</f>
        <v>#N/A</v>
      </c>
      <c r="X2283" s="170">
        <f t="shared" ca="1" si="109"/>
        <v>0</v>
      </c>
      <c r="AB2283" s="314" t="str">
        <f t="shared" si="111"/>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10"/>
        <v/>
      </c>
      <c r="T2284" s="155" t="str">
        <f ca="1">IF(B2284="","",IF(ISERROR(MATCH($J2284,SorP!$B$1:$B$6226,0)),"",INDIRECT("'SorP'!$A$"&amp;MATCH($S2284&amp;$J2284,SorP!C:C,0))))</f>
        <v/>
      </c>
      <c r="U2284" s="168"/>
      <c r="V2284" s="169" t="e">
        <f>IF(C2284="",NA(),MATCH($B2284&amp;$C2284,'Smelter Look-up'!$J:$J,0))</f>
        <v>#N/A</v>
      </c>
      <c r="X2284" s="170">
        <f t="shared" ca="1" si="109"/>
        <v>0</v>
      </c>
      <c r="AB2284" s="314" t="str">
        <f t="shared" si="111"/>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10"/>
        <v/>
      </c>
      <c r="T2285" s="155" t="str">
        <f ca="1">IF(B2285="","",IF(ISERROR(MATCH($J2285,SorP!$B$1:$B$6226,0)),"",INDIRECT("'SorP'!$A$"&amp;MATCH($S2285&amp;$J2285,SorP!C:C,0))))</f>
        <v/>
      </c>
      <c r="U2285" s="168"/>
      <c r="V2285" s="169" t="e">
        <f>IF(C2285="",NA(),MATCH($B2285&amp;$C2285,'Smelter Look-up'!$J:$J,0))</f>
        <v>#N/A</v>
      </c>
      <c r="X2285" s="170">
        <f t="shared" ca="1" si="109"/>
        <v>0</v>
      </c>
      <c r="AB2285" s="314" t="str">
        <f t="shared" si="111"/>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10"/>
        <v/>
      </c>
      <c r="T2286" s="155" t="str">
        <f ca="1">IF(B2286="","",IF(ISERROR(MATCH($J2286,SorP!$B$1:$B$6226,0)),"",INDIRECT("'SorP'!$A$"&amp;MATCH($S2286&amp;$J2286,SorP!C:C,0))))</f>
        <v/>
      </c>
      <c r="U2286" s="168"/>
      <c r="V2286" s="169" t="e">
        <f>IF(C2286="",NA(),MATCH($B2286&amp;$C2286,'Smelter Look-up'!$J:$J,0))</f>
        <v>#N/A</v>
      </c>
      <c r="X2286" s="170">
        <f t="shared" ca="1" si="109"/>
        <v>0</v>
      </c>
      <c r="AB2286" s="314" t="str">
        <f t="shared" si="111"/>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10"/>
        <v/>
      </c>
      <c r="T2287" s="155" t="str">
        <f ca="1">IF(B2287="","",IF(ISERROR(MATCH($J2287,SorP!$B$1:$B$6226,0)),"",INDIRECT("'SorP'!$A$"&amp;MATCH($S2287&amp;$J2287,SorP!C:C,0))))</f>
        <v/>
      </c>
      <c r="U2287" s="168"/>
      <c r="V2287" s="169" t="e">
        <f>IF(C2287="",NA(),MATCH($B2287&amp;$C2287,'Smelter Look-up'!$J:$J,0))</f>
        <v>#N/A</v>
      </c>
      <c r="X2287" s="170">
        <f t="shared" ca="1" si="109"/>
        <v>0</v>
      </c>
      <c r="AB2287" s="314" t="str">
        <f t="shared" si="111"/>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10"/>
        <v/>
      </c>
      <c r="T2288" s="155" t="str">
        <f ca="1">IF(B2288="","",IF(ISERROR(MATCH($J2288,SorP!$B$1:$B$6226,0)),"",INDIRECT("'SorP'!$A$"&amp;MATCH($S2288&amp;$J2288,SorP!C:C,0))))</f>
        <v/>
      </c>
      <c r="U2288" s="168"/>
      <c r="V2288" s="169" t="e">
        <f>IF(C2288="",NA(),MATCH($B2288&amp;$C2288,'Smelter Look-up'!$J:$J,0))</f>
        <v>#N/A</v>
      </c>
      <c r="X2288" s="170">
        <f t="shared" ca="1" si="109"/>
        <v>0</v>
      </c>
      <c r="AB2288" s="314" t="str">
        <f t="shared" si="111"/>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10"/>
        <v/>
      </c>
      <c r="T2289" s="155" t="str">
        <f ca="1">IF(B2289="","",IF(ISERROR(MATCH($J2289,SorP!$B$1:$B$6226,0)),"",INDIRECT("'SorP'!$A$"&amp;MATCH($S2289&amp;$J2289,SorP!C:C,0))))</f>
        <v/>
      </c>
      <c r="U2289" s="168"/>
      <c r="V2289" s="169" t="e">
        <f>IF(C2289="",NA(),MATCH($B2289&amp;$C2289,'Smelter Look-up'!$J:$J,0))</f>
        <v>#N/A</v>
      </c>
      <c r="X2289" s="170">
        <f t="shared" ca="1" si="109"/>
        <v>0</v>
      </c>
      <c r="AB2289" s="314" t="str">
        <f t="shared" si="111"/>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10"/>
        <v/>
      </c>
      <c r="T2290" s="155" t="str">
        <f ca="1">IF(B2290="","",IF(ISERROR(MATCH($J2290,SorP!$B$1:$B$6226,0)),"",INDIRECT("'SorP'!$A$"&amp;MATCH($S2290&amp;$J2290,SorP!C:C,0))))</f>
        <v/>
      </c>
      <c r="U2290" s="168"/>
      <c r="V2290" s="169" t="e">
        <f>IF(C2290="",NA(),MATCH($B2290&amp;$C2290,'Smelter Look-up'!$J:$J,0))</f>
        <v>#N/A</v>
      </c>
      <c r="X2290" s="170">
        <f t="shared" ca="1" si="109"/>
        <v>0</v>
      </c>
      <c r="AB2290" s="314" t="str">
        <f t="shared" si="111"/>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10"/>
        <v/>
      </c>
      <c r="T2291" s="155" t="str">
        <f ca="1">IF(B2291="","",IF(ISERROR(MATCH($J2291,SorP!$B$1:$B$6226,0)),"",INDIRECT("'SorP'!$A$"&amp;MATCH($S2291&amp;$J2291,SorP!C:C,0))))</f>
        <v/>
      </c>
      <c r="U2291" s="168"/>
      <c r="V2291" s="169" t="e">
        <f>IF(C2291="",NA(),MATCH($B2291&amp;$C2291,'Smelter Look-up'!$J:$J,0))</f>
        <v>#N/A</v>
      </c>
      <c r="X2291" s="170">
        <f t="shared" ca="1" si="109"/>
        <v>0</v>
      </c>
      <c r="AB2291" s="314" t="str">
        <f t="shared" si="111"/>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10"/>
        <v/>
      </c>
      <c r="T2292" s="155" t="str">
        <f ca="1">IF(B2292="","",IF(ISERROR(MATCH($J2292,SorP!$B$1:$B$6226,0)),"",INDIRECT("'SorP'!$A$"&amp;MATCH($S2292&amp;$J2292,SorP!C:C,0))))</f>
        <v/>
      </c>
      <c r="U2292" s="168"/>
      <c r="V2292" s="169" t="e">
        <f>IF(C2292="",NA(),MATCH($B2292&amp;$C2292,'Smelter Look-up'!$J:$J,0))</f>
        <v>#N/A</v>
      </c>
      <c r="X2292" s="170">
        <f t="shared" ca="1" si="109"/>
        <v>0</v>
      </c>
      <c r="AB2292" s="314" t="str">
        <f t="shared" si="111"/>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10"/>
        <v/>
      </c>
      <c r="T2293" s="155" t="str">
        <f ca="1">IF(B2293="","",IF(ISERROR(MATCH($J2293,SorP!$B$1:$B$6226,0)),"",INDIRECT("'SorP'!$A$"&amp;MATCH($S2293&amp;$J2293,SorP!C:C,0))))</f>
        <v/>
      </c>
      <c r="U2293" s="168"/>
      <c r="V2293" s="169" t="e">
        <f>IF(C2293="",NA(),MATCH($B2293&amp;$C2293,'Smelter Look-up'!$J:$J,0))</f>
        <v>#N/A</v>
      </c>
      <c r="X2293" s="170">
        <f t="shared" ca="1" si="109"/>
        <v>0</v>
      </c>
      <c r="AB2293" s="314" t="str">
        <f t="shared" si="111"/>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10"/>
        <v/>
      </c>
      <c r="T2294" s="155" t="str">
        <f ca="1">IF(B2294="","",IF(ISERROR(MATCH($J2294,SorP!$B$1:$B$6226,0)),"",INDIRECT("'SorP'!$A$"&amp;MATCH($S2294&amp;$J2294,SorP!C:C,0))))</f>
        <v/>
      </c>
      <c r="U2294" s="168"/>
      <c r="V2294" s="169" t="e">
        <f>IF(C2294="",NA(),MATCH($B2294&amp;$C2294,'Smelter Look-up'!$J:$J,0))</f>
        <v>#N/A</v>
      </c>
      <c r="X2294" s="170">
        <f t="shared" ca="1" si="109"/>
        <v>0</v>
      </c>
      <c r="AB2294" s="314" t="str">
        <f t="shared" si="111"/>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10"/>
        <v/>
      </c>
      <c r="T2295" s="155" t="str">
        <f ca="1">IF(B2295="","",IF(ISERROR(MATCH($J2295,SorP!$B$1:$B$6226,0)),"",INDIRECT("'SorP'!$A$"&amp;MATCH($S2295&amp;$J2295,SorP!C:C,0))))</f>
        <v/>
      </c>
      <c r="U2295" s="168"/>
      <c r="V2295" s="169" t="e">
        <f>IF(C2295="",NA(),MATCH($B2295&amp;$C2295,'Smelter Look-up'!$J:$J,0))</f>
        <v>#N/A</v>
      </c>
      <c r="X2295" s="170">
        <f t="shared" ca="1" si="109"/>
        <v>0</v>
      </c>
      <c r="AB2295" s="314" t="str">
        <f t="shared" si="111"/>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10"/>
        <v/>
      </c>
      <c r="T2296" s="155" t="str">
        <f ca="1">IF(B2296="","",IF(ISERROR(MATCH($J2296,SorP!$B$1:$B$6226,0)),"",INDIRECT("'SorP'!$A$"&amp;MATCH($S2296&amp;$J2296,SorP!C:C,0))))</f>
        <v/>
      </c>
      <c r="U2296" s="168"/>
      <c r="V2296" s="169" t="e">
        <f>IF(C2296="",NA(),MATCH($B2296&amp;$C2296,'Smelter Look-up'!$J:$J,0))</f>
        <v>#N/A</v>
      </c>
      <c r="X2296" s="170">
        <f t="shared" ca="1" si="109"/>
        <v>0</v>
      </c>
      <c r="AB2296" s="314" t="str">
        <f t="shared" si="111"/>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10"/>
        <v/>
      </c>
      <c r="T2297" s="155" t="str">
        <f ca="1">IF(B2297="","",IF(ISERROR(MATCH($J2297,SorP!$B$1:$B$6226,0)),"",INDIRECT("'SorP'!$A$"&amp;MATCH($S2297&amp;$J2297,SorP!C:C,0))))</f>
        <v/>
      </c>
      <c r="U2297" s="168"/>
      <c r="V2297" s="169" t="e">
        <f>IF(C2297="",NA(),MATCH($B2297&amp;$C2297,'Smelter Look-up'!$J:$J,0))</f>
        <v>#N/A</v>
      </c>
      <c r="X2297" s="170">
        <f t="shared" ca="1" si="109"/>
        <v>0</v>
      </c>
      <c r="AB2297" s="314" t="str">
        <f t="shared" si="111"/>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10"/>
        <v/>
      </c>
      <c r="T2298" s="155" t="str">
        <f ca="1">IF(B2298="","",IF(ISERROR(MATCH($J2298,SorP!$B$1:$B$6226,0)),"",INDIRECT("'SorP'!$A$"&amp;MATCH($S2298&amp;$J2298,SorP!C:C,0))))</f>
        <v/>
      </c>
      <c r="U2298" s="168"/>
      <c r="V2298" s="169" t="e">
        <f>IF(C2298="",NA(),MATCH($B2298&amp;$C2298,'Smelter Look-up'!$J:$J,0))</f>
        <v>#N/A</v>
      </c>
      <c r="X2298" s="170">
        <f t="shared" ca="1" si="109"/>
        <v>0</v>
      </c>
      <c r="AB2298" s="314" t="str">
        <f t="shared" si="111"/>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10"/>
        <v/>
      </c>
      <c r="T2299" s="155" t="str">
        <f ca="1">IF(B2299="","",IF(ISERROR(MATCH($J2299,SorP!$B$1:$B$6226,0)),"",INDIRECT("'SorP'!$A$"&amp;MATCH($S2299&amp;$J2299,SorP!C:C,0))))</f>
        <v/>
      </c>
      <c r="U2299" s="168"/>
      <c r="V2299" s="169" t="e">
        <f>IF(C2299="",NA(),MATCH($B2299&amp;$C2299,'Smelter Look-up'!$J:$J,0))</f>
        <v>#N/A</v>
      </c>
      <c r="X2299" s="170">
        <f t="shared" ca="1" si="109"/>
        <v>0</v>
      </c>
      <c r="AB2299" s="314" t="str">
        <f t="shared" si="111"/>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10"/>
        <v/>
      </c>
      <c r="T2300" s="155" t="str">
        <f ca="1">IF(B2300="","",IF(ISERROR(MATCH($J2300,SorP!$B$1:$B$6226,0)),"",INDIRECT("'SorP'!$A$"&amp;MATCH($S2300&amp;$J2300,SorP!C:C,0))))</f>
        <v/>
      </c>
      <c r="U2300" s="168"/>
      <c r="V2300" s="169" t="e">
        <f>IF(C2300="",NA(),MATCH($B2300&amp;$C2300,'Smelter Look-up'!$J:$J,0))</f>
        <v>#N/A</v>
      </c>
      <c r="X2300" s="170">
        <f t="shared" ca="1" si="109"/>
        <v>0</v>
      </c>
      <c r="AB2300" s="314" t="str">
        <f t="shared" si="111"/>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10"/>
        <v/>
      </c>
      <c r="T2301" s="155" t="str">
        <f ca="1">IF(B2301="","",IF(ISERROR(MATCH($J2301,SorP!$B$1:$B$6226,0)),"",INDIRECT("'SorP'!$A$"&amp;MATCH($S2301&amp;$J2301,SorP!C:C,0))))</f>
        <v/>
      </c>
      <c r="U2301" s="168"/>
      <c r="V2301" s="169" t="e">
        <f>IF(C2301="",NA(),MATCH($B2301&amp;$C2301,'Smelter Look-up'!$J:$J,0))</f>
        <v>#N/A</v>
      </c>
      <c r="X2301" s="170">
        <f t="shared" ca="1" si="109"/>
        <v>0</v>
      </c>
      <c r="AB2301" s="314" t="str">
        <f t="shared" si="111"/>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0"/>
        <v/>
      </c>
      <c r="T2302" s="155" t="str">
        <f ca="1">IF(B2302="","",IF(ISERROR(MATCH($J2302,SorP!$B$1:$B$6226,0)),"",INDIRECT("'SorP'!$A$"&amp;MATCH($S2302&amp;$J2302,SorP!C:C,0))))</f>
        <v/>
      </c>
      <c r="U2302" s="168"/>
      <c r="V2302" s="169" t="e">
        <f>IF(C2302="",NA(),MATCH($B2302&amp;$C2302,'Smelter Look-up'!$J:$J,0))</f>
        <v>#N/A</v>
      </c>
      <c r="X2302" s="170">
        <f t="shared" ca="1" si="109"/>
        <v>0</v>
      </c>
      <c r="AB2302" s="314" t="str">
        <f t="shared" si="111"/>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0"/>
        <v/>
      </c>
      <c r="T2303" s="155" t="str">
        <f ca="1">IF(B2303="","",IF(ISERROR(MATCH($J2303,SorP!$B$1:$B$6226,0)),"",INDIRECT("'SorP'!$A$"&amp;MATCH($S2303&amp;$J2303,SorP!C:C,0))))</f>
        <v/>
      </c>
      <c r="U2303" s="168"/>
      <c r="V2303" s="169" t="e">
        <f>IF(C2303="",NA(),MATCH($B2303&amp;$C2303,'Smelter Look-up'!$J:$J,0))</f>
        <v>#N/A</v>
      </c>
      <c r="X2303" s="170">
        <f t="shared" ref="X2303:X2366" ca="1" si="112">IF(AND(C2303="Smelter not listed",OR(LEN(D2303)=0,LEN(E2303)=0)),1,0)</f>
        <v>0</v>
      </c>
      <c r="AB2303" s="314" t="str">
        <f t="shared" si="111"/>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3">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2"/>
        <v>0</v>
      </c>
      <c r="AB2304" s="314" t="str">
        <f t="shared" si="111"/>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3"/>
        <v/>
      </c>
      <c r="T2305" s="155" t="str">
        <f ca="1">IF(B2305="","",IF(ISERROR(MATCH($J2305,SorP!$B$1:$B$6226,0)),"",INDIRECT("'SorP'!$A$"&amp;MATCH($S2305&amp;$J2305,SorP!C:C,0))))</f>
        <v/>
      </c>
      <c r="U2305" s="168"/>
      <c r="V2305" s="169" t="e">
        <f>IF(C2305="",NA(),MATCH($B2305&amp;$C2305,'Smelter Look-up'!$J:$J,0))</f>
        <v>#N/A</v>
      </c>
      <c r="X2305" s="170">
        <f t="shared" ca="1" si="112"/>
        <v>0</v>
      </c>
      <c r="AB2305" s="314" t="str">
        <f t="shared" si="111"/>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3"/>
        <v/>
      </c>
      <c r="T2306" s="155" t="str">
        <f ca="1">IF(B2306="","",IF(ISERROR(MATCH($J2306,SorP!$B$1:$B$6226,0)),"",INDIRECT("'SorP'!$A$"&amp;MATCH($S2306&amp;$J2306,SorP!C:C,0))))</f>
        <v/>
      </c>
      <c r="U2306" s="168"/>
      <c r="V2306" s="169" t="e">
        <f>IF(C2306="",NA(),MATCH($B2306&amp;$C2306,'Smelter Look-up'!$J:$J,0))</f>
        <v>#N/A</v>
      </c>
      <c r="X2306" s="170">
        <f t="shared" ca="1" si="112"/>
        <v>0</v>
      </c>
      <c r="AB2306" s="314" t="str">
        <f t="shared" si="111"/>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3"/>
        <v/>
      </c>
      <c r="T2307" s="155" t="str">
        <f ca="1">IF(B2307="","",IF(ISERROR(MATCH($J2307,SorP!$B$1:$B$6226,0)),"",INDIRECT("'SorP'!$A$"&amp;MATCH($S2307&amp;$J2307,SorP!C:C,0))))</f>
        <v/>
      </c>
      <c r="U2307" s="168"/>
      <c r="V2307" s="169" t="e">
        <f>IF(C2307="",NA(),MATCH($B2307&amp;$C2307,'Smelter Look-up'!$J:$J,0))</f>
        <v>#N/A</v>
      </c>
      <c r="X2307" s="170">
        <f t="shared" ca="1" si="112"/>
        <v>0</v>
      </c>
      <c r="AB2307" s="314" t="str">
        <f t="shared" si="111"/>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3"/>
        <v/>
      </c>
      <c r="T2308" s="155" t="str">
        <f ca="1">IF(B2308="","",IF(ISERROR(MATCH($J2308,SorP!$B$1:$B$6226,0)),"",INDIRECT("'SorP'!$A$"&amp;MATCH($S2308&amp;$J2308,SorP!C:C,0))))</f>
        <v/>
      </c>
      <c r="U2308" s="168"/>
      <c r="V2308" s="169" t="e">
        <f>IF(C2308="",NA(),MATCH($B2308&amp;$C2308,'Smelter Look-up'!$J:$J,0))</f>
        <v>#N/A</v>
      </c>
      <c r="X2308" s="170">
        <f t="shared" ca="1" si="112"/>
        <v>0</v>
      </c>
      <c r="AB2308" s="314" t="str">
        <f t="shared" si="111"/>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3"/>
        <v/>
      </c>
      <c r="T2309" s="155" t="str">
        <f ca="1">IF(B2309="","",IF(ISERROR(MATCH($J2309,SorP!$B$1:$B$6226,0)),"",INDIRECT("'SorP'!$A$"&amp;MATCH($S2309&amp;$J2309,SorP!C:C,0))))</f>
        <v/>
      </c>
      <c r="U2309" s="168"/>
      <c r="V2309" s="169" t="e">
        <f>IF(C2309="",NA(),MATCH($B2309&amp;$C2309,'Smelter Look-up'!$J:$J,0))</f>
        <v>#N/A</v>
      </c>
      <c r="X2309" s="170">
        <f t="shared" ca="1" si="112"/>
        <v>0</v>
      </c>
      <c r="AB2309" s="314" t="str">
        <f t="shared" si="111"/>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3"/>
        <v/>
      </c>
      <c r="T2310" s="155" t="str">
        <f ca="1">IF(B2310="","",IF(ISERROR(MATCH($J2310,SorP!$B$1:$B$6226,0)),"",INDIRECT("'SorP'!$A$"&amp;MATCH($S2310&amp;$J2310,SorP!C:C,0))))</f>
        <v/>
      </c>
      <c r="U2310" s="168"/>
      <c r="V2310" s="169" t="e">
        <f>IF(C2310="",NA(),MATCH($B2310&amp;$C2310,'Smelter Look-up'!$J:$J,0))</f>
        <v>#N/A</v>
      </c>
      <c r="X2310" s="170">
        <f t="shared" ca="1" si="112"/>
        <v>0</v>
      </c>
      <c r="AB2310" s="314" t="str">
        <f t="shared" ref="AB2310:AB2373" si="114">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3"/>
        <v/>
      </c>
      <c r="T2311" s="155" t="str">
        <f ca="1">IF(B2311="","",IF(ISERROR(MATCH($J2311,SorP!$B$1:$B$6226,0)),"",INDIRECT("'SorP'!$A$"&amp;MATCH($S2311&amp;$J2311,SorP!C:C,0))))</f>
        <v/>
      </c>
      <c r="U2311" s="168"/>
      <c r="V2311" s="169" t="e">
        <f>IF(C2311="",NA(),MATCH($B2311&amp;$C2311,'Smelter Look-up'!$J:$J,0))</f>
        <v>#N/A</v>
      </c>
      <c r="X2311" s="170">
        <f t="shared" ca="1" si="112"/>
        <v>0</v>
      </c>
      <c r="AB2311" s="314" t="str">
        <f t="shared" si="114"/>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3"/>
        <v/>
      </c>
      <c r="T2312" s="155" t="str">
        <f ca="1">IF(B2312="","",IF(ISERROR(MATCH($J2312,SorP!$B$1:$B$6226,0)),"",INDIRECT("'SorP'!$A$"&amp;MATCH($S2312&amp;$J2312,SorP!C:C,0))))</f>
        <v/>
      </c>
      <c r="U2312" s="168"/>
      <c r="V2312" s="169" t="e">
        <f>IF(C2312="",NA(),MATCH($B2312&amp;$C2312,'Smelter Look-up'!$J:$J,0))</f>
        <v>#N/A</v>
      </c>
      <c r="X2312" s="170">
        <f t="shared" ca="1" si="112"/>
        <v>0</v>
      </c>
      <c r="AB2312" s="314" t="str">
        <f t="shared" si="114"/>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3"/>
        <v/>
      </c>
      <c r="T2313" s="155" t="str">
        <f ca="1">IF(B2313="","",IF(ISERROR(MATCH($J2313,SorP!$B$1:$B$6226,0)),"",INDIRECT("'SorP'!$A$"&amp;MATCH($S2313&amp;$J2313,SorP!C:C,0))))</f>
        <v/>
      </c>
      <c r="U2313" s="168"/>
      <c r="V2313" s="169" t="e">
        <f>IF(C2313="",NA(),MATCH($B2313&amp;$C2313,'Smelter Look-up'!$J:$J,0))</f>
        <v>#N/A</v>
      </c>
      <c r="X2313" s="170">
        <f t="shared" ca="1" si="112"/>
        <v>0</v>
      </c>
      <c r="AB2313" s="314" t="str">
        <f t="shared" si="114"/>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3"/>
        <v/>
      </c>
      <c r="T2314" s="155" t="str">
        <f ca="1">IF(B2314="","",IF(ISERROR(MATCH($J2314,SorP!$B$1:$B$6226,0)),"",INDIRECT("'SorP'!$A$"&amp;MATCH($S2314&amp;$J2314,SorP!C:C,0))))</f>
        <v/>
      </c>
      <c r="U2314" s="168"/>
      <c r="V2314" s="169" t="e">
        <f>IF(C2314="",NA(),MATCH($B2314&amp;$C2314,'Smelter Look-up'!$J:$J,0))</f>
        <v>#N/A</v>
      </c>
      <c r="X2314" s="170">
        <f t="shared" ca="1" si="112"/>
        <v>0</v>
      </c>
      <c r="AB2314" s="314" t="str">
        <f t="shared" si="114"/>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3"/>
        <v/>
      </c>
      <c r="T2315" s="155" t="str">
        <f ca="1">IF(B2315="","",IF(ISERROR(MATCH($J2315,SorP!$B$1:$B$6226,0)),"",INDIRECT("'SorP'!$A$"&amp;MATCH($S2315&amp;$J2315,SorP!C:C,0))))</f>
        <v/>
      </c>
      <c r="U2315" s="168"/>
      <c r="V2315" s="169" t="e">
        <f>IF(C2315="",NA(),MATCH($B2315&amp;$C2315,'Smelter Look-up'!$J:$J,0))</f>
        <v>#N/A</v>
      </c>
      <c r="X2315" s="170">
        <f t="shared" ca="1" si="112"/>
        <v>0</v>
      </c>
      <c r="AB2315" s="314" t="str">
        <f t="shared" si="114"/>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3"/>
        <v/>
      </c>
      <c r="T2316" s="155" t="str">
        <f ca="1">IF(B2316="","",IF(ISERROR(MATCH($J2316,SorP!$B$1:$B$6226,0)),"",INDIRECT("'SorP'!$A$"&amp;MATCH($S2316&amp;$J2316,SorP!C:C,0))))</f>
        <v/>
      </c>
      <c r="U2316" s="168"/>
      <c r="V2316" s="169" t="e">
        <f>IF(C2316="",NA(),MATCH($B2316&amp;$C2316,'Smelter Look-up'!$J:$J,0))</f>
        <v>#N/A</v>
      </c>
      <c r="X2316" s="170">
        <f t="shared" ca="1" si="112"/>
        <v>0</v>
      </c>
      <c r="AB2316" s="314" t="str">
        <f t="shared" si="114"/>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3"/>
        <v/>
      </c>
      <c r="T2317" s="155" t="str">
        <f ca="1">IF(B2317="","",IF(ISERROR(MATCH($J2317,SorP!$B$1:$B$6226,0)),"",INDIRECT("'SorP'!$A$"&amp;MATCH($S2317&amp;$J2317,SorP!C:C,0))))</f>
        <v/>
      </c>
      <c r="U2317" s="168"/>
      <c r="V2317" s="169" t="e">
        <f>IF(C2317="",NA(),MATCH($B2317&amp;$C2317,'Smelter Look-up'!$J:$J,0))</f>
        <v>#N/A</v>
      </c>
      <c r="X2317" s="170">
        <f t="shared" ca="1" si="112"/>
        <v>0</v>
      </c>
      <c r="AB2317" s="314" t="str">
        <f t="shared" si="114"/>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3"/>
        <v/>
      </c>
      <c r="T2318" s="155" t="str">
        <f ca="1">IF(B2318="","",IF(ISERROR(MATCH($J2318,SorP!$B$1:$B$6226,0)),"",INDIRECT("'SorP'!$A$"&amp;MATCH($S2318&amp;$J2318,SorP!C:C,0))))</f>
        <v/>
      </c>
      <c r="U2318" s="168"/>
      <c r="V2318" s="169" t="e">
        <f>IF(C2318="",NA(),MATCH($B2318&amp;$C2318,'Smelter Look-up'!$J:$J,0))</f>
        <v>#N/A</v>
      </c>
      <c r="X2318" s="170">
        <f t="shared" ca="1" si="112"/>
        <v>0</v>
      </c>
      <c r="AB2318" s="314" t="str">
        <f t="shared" si="114"/>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3"/>
        <v/>
      </c>
      <c r="T2319" s="155" t="str">
        <f ca="1">IF(B2319="","",IF(ISERROR(MATCH($J2319,SorP!$B$1:$B$6226,0)),"",INDIRECT("'SorP'!$A$"&amp;MATCH($S2319&amp;$J2319,SorP!C:C,0))))</f>
        <v/>
      </c>
      <c r="U2319" s="168"/>
      <c r="V2319" s="169" t="e">
        <f>IF(C2319="",NA(),MATCH($B2319&amp;$C2319,'Smelter Look-up'!$J:$J,0))</f>
        <v>#N/A</v>
      </c>
      <c r="X2319" s="170">
        <f t="shared" ca="1" si="112"/>
        <v>0</v>
      </c>
      <c r="AB2319" s="314" t="str">
        <f t="shared" si="114"/>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3"/>
        <v/>
      </c>
      <c r="T2320" s="155" t="str">
        <f ca="1">IF(B2320="","",IF(ISERROR(MATCH($J2320,SorP!$B$1:$B$6226,0)),"",INDIRECT("'SorP'!$A$"&amp;MATCH($S2320&amp;$J2320,SorP!C:C,0))))</f>
        <v/>
      </c>
      <c r="U2320" s="168"/>
      <c r="V2320" s="169" t="e">
        <f>IF(C2320="",NA(),MATCH($B2320&amp;$C2320,'Smelter Look-up'!$J:$J,0))</f>
        <v>#N/A</v>
      </c>
      <c r="X2320" s="170">
        <f t="shared" ca="1" si="112"/>
        <v>0</v>
      </c>
      <c r="AB2320" s="314" t="str">
        <f t="shared" si="114"/>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3"/>
        <v/>
      </c>
      <c r="T2321" s="155" t="str">
        <f ca="1">IF(B2321="","",IF(ISERROR(MATCH($J2321,SorP!$B$1:$B$6226,0)),"",INDIRECT("'SorP'!$A$"&amp;MATCH($S2321&amp;$J2321,SorP!C:C,0))))</f>
        <v/>
      </c>
      <c r="U2321" s="168"/>
      <c r="V2321" s="169" t="e">
        <f>IF(C2321="",NA(),MATCH($B2321&amp;$C2321,'Smelter Look-up'!$J:$J,0))</f>
        <v>#N/A</v>
      </c>
      <c r="X2321" s="170">
        <f t="shared" ca="1" si="112"/>
        <v>0</v>
      </c>
      <c r="AB2321" s="314" t="str">
        <f t="shared" si="114"/>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3"/>
        <v/>
      </c>
      <c r="T2322" s="155" t="str">
        <f ca="1">IF(B2322="","",IF(ISERROR(MATCH($J2322,SorP!$B$1:$B$6226,0)),"",INDIRECT("'SorP'!$A$"&amp;MATCH($S2322&amp;$J2322,SorP!C:C,0))))</f>
        <v/>
      </c>
      <c r="U2322" s="168"/>
      <c r="V2322" s="169" t="e">
        <f>IF(C2322="",NA(),MATCH($B2322&amp;$C2322,'Smelter Look-up'!$J:$J,0))</f>
        <v>#N/A</v>
      </c>
      <c r="X2322" s="170">
        <f t="shared" ca="1" si="112"/>
        <v>0</v>
      </c>
      <c r="AB2322" s="314" t="str">
        <f t="shared" si="114"/>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3"/>
        <v/>
      </c>
      <c r="T2323" s="155" t="str">
        <f ca="1">IF(B2323="","",IF(ISERROR(MATCH($J2323,SorP!$B$1:$B$6226,0)),"",INDIRECT("'SorP'!$A$"&amp;MATCH($S2323&amp;$J2323,SorP!C:C,0))))</f>
        <v/>
      </c>
      <c r="U2323" s="168"/>
      <c r="V2323" s="169" t="e">
        <f>IF(C2323="",NA(),MATCH($B2323&amp;$C2323,'Smelter Look-up'!$J:$J,0))</f>
        <v>#N/A</v>
      </c>
      <c r="X2323" s="170">
        <f t="shared" ca="1" si="112"/>
        <v>0</v>
      </c>
      <c r="AB2323" s="314" t="str">
        <f t="shared" si="114"/>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3"/>
        <v/>
      </c>
      <c r="T2324" s="155" t="str">
        <f ca="1">IF(B2324="","",IF(ISERROR(MATCH($J2324,SorP!$B$1:$B$6226,0)),"",INDIRECT("'SorP'!$A$"&amp;MATCH($S2324&amp;$J2324,SorP!C:C,0))))</f>
        <v/>
      </c>
      <c r="U2324" s="168"/>
      <c r="V2324" s="169" t="e">
        <f>IF(C2324="",NA(),MATCH($B2324&amp;$C2324,'Smelter Look-up'!$J:$J,0))</f>
        <v>#N/A</v>
      </c>
      <c r="X2324" s="170">
        <f t="shared" ca="1" si="112"/>
        <v>0</v>
      </c>
      <c r="AB2324" s="314" t="str">
        <f t="shared" si="114"/>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3"/>
        <v/>
      </c>
      <c r="T2325" s="155" t="str">
        <f ca="1">IF(B2325="","",IF(ISERROR(MATCH($J2325,SorP!$B$1:$B$6226,0)),"",INDIRECT("'SorP'!$A$"&amp;MATCH($S2325&amp;$J2325,SorP!C:C,0))))</f>
        <v/>
      </c>
      <c r="U2325" s="168"/>
      <c r="V2325" s="169" t="e">
        <f>IF(C2325="",NA(),MATCH($B2325&amp;$C2325,'Smelter Look-up'!$J:$J,0))</f>
        <v>#N/A</v>
      </c>
      <c r="X2325" s="170">
        <f t="shared" ca="1" si="112"/>
        <v>0</v>
      </c>
      <c r="AB2325" s="314" t="str">
        <f t="shared" si="114"/>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3"/>
        <v/>
      </c>
      <c r="T2326" s="155" t="str">
        <f ca="1">IF(B2326="","",IF(ISERROR(MATCH($J2326,SorP!$B$1:$B$6226,0)),"",INDIRECT("'SorP'!$A$"&amp;MATCH($S2326&amp;$J2326,SorP!C:C,0))))</f>
        <v/>
      </c>
      <c r="U2326" s="168"/>
      <c r="V2326" s="169" t="e">
        <f>IF(C2326="",NA(),MATCH($B2326&amp;$C2326,'Smelter Look-up'!$J:$J,0))</f>
        <v>#N/A</v>
      </c>
      <c r="X2326" s="170">
        <f t="shared" ca="1" si="112"/>
        <v>0</v>
      </c>
      <c r="AB2326" s="314" t="str">
        <f t="shared" si="114"/>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3"/>
        <v/>
      </c>
      <c r="T2327" s="155" t="str">
        <f ca="1">IF(B2327="","",IF(ISERROR(MATCH($J2327,SorP!$B$1:$B$6226,0)),"",INDIRECT("'SorP'!$A$"&amp;MATCH($S2327&amp;$J2327,SorP!C:C,0))))</f>
        <v/>
      </c>
      <c r="U2327" s="168"/>
      <c r="V2327" s="169" t="e">
        <f>IF(C2327="",NA(),MATCH($B2327&amp;$C2327,'Smelter Look-up'!$J:$J,0))</f>
        <v>#N/A</v>
      </c>
      <c r="X2327" s="170">
        <f t="shared" ca="1" si="112"/>
        <v>0</v>
      </c>
      <c r="AB2327" s="314" t="str">
        <f t="shared" si="114"/>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3"/>
        <v/>
      </c>
      <c r="T2328" s="155" t="str">
        <f ca="1">IF(B2328="","",IF(ISERROR(MATCH($J2328,SorP!$B$1:$B$6226,0)),"",INDIRECT("'SorP'!$A$"&amp;MATCH($S2328&amp;$J2328,SorP!C:C,0))))</f>
        <v/>
      </c>
      <c r="U2328" s="168"/>
      <c r="V2328" s="169" t="e">
        <f>IF(C2328="",NA(),MATCH($B2328&amp;$C2328,'Smelter Look-up'!$J:$J,0))</f>
        <v>#N/A</v>
      </c>
      <c r="X2328" s="170">
        <f t="shared" ca="1" si="112"/>
        <v>0</v>
      </c>
      <c r="AB2328" s="314" t="str">
        <f t="shared" si="114"/>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3"/>
        <v/>
      </c>
      <c r="T2329" s="155" t="str">
        <f ca="1">IF(B2329="","",IF(ISERROR(MATCH($J2329,SorP!$B$1:$B$6226,0)),"",INDIRECT("'SorP'!$A$"&amp;MATCH($S2329&amp;$J2329,SorP!C:C,0))))</f>
        <v/>
      </c>
      <c r="U2329" s="168"/>
      <c r="V2329" s="169" t="e">
        <f>IF(C2329="",NA(),MATCH($B2329&amp;$C2329,'Smelter Look-up'!$J:$J,0))</f>
        <v>#N/A</v>
      </c>
      <c r="X2329" s="170">
        <f t="shared" ca="1" si="112"/>
        <v>0</v>
      </c>
      <c r="AB2329" s="314" t="str">
        <f t="shared" si="114"/>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3"/>
        <v/>
      </c>
      <c r="T2330" s="155" t="str">
        <f ca="1">IF(B2330="","",IF(ISERROR(MATCH($J2330,SorP!$B$1:$B$6226,0)),"",INDIRECT("'SorP'!$A$"&amp;MATCH($S2330&amp;$J2330,SorP!C:C,0))))</f>
        <v/>
      </c>
      <c r="U2330" s="168"/>
      <c r="V2330" s="169" t="e">
        <f>IF(C2330="",NA(),MATCH($B2330&amp;$C2330,'Smelter Look-up'!$J:$J,0))</f>
        <v>#N/A</v>
      </c>
      <c r="X2330" s="170">
        <f t="shared" ca="1" si="112"/>
        <v>0</v>
      </c>
      <c r="AB2330" s="314" t="str">
        <f t="shared" si="114"/>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3"/>
        <v/>
      </c>
      <c r="T2331" s="155" t="str">
        <f ca="1">IF(B2331="","",IF(ISERROR(MATCH($J2331,SorP!$B$1:$B$6226,0)),"",INDIRECT("'SorP'!$A$"&amp;MATCH($S2331&amp;$J2331,SorP!C:C,0))))</f>
        <v/>
      </c>
      <c r="U2331" s="168"/>
      <c r="V2331" s="169" t="e">
        <f>IF(C2331="",NA(),MATCH($B2331&amp;$C2331,'Smelter Look-up'!$J:$J,0))</f>
        <v>#N/A</v>
      </c>
      <c r="X2331" s="170">
        <f t="shared" ca="1" si="112"/>
        <v>0</v>
      </c>
      <c r="AB2331" s="314" t="str">
        <f t="shared" si="114"/>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3"/>
        <v/>
      </c>
      <c r="T2332" s="155" t="str">
        <f ca="1">IF(B2332="","",IF(ISERROR(MATCH($J2332,SorP!$B$1:$B$6226,0)),"",INDIRECT("'SorP'!$A$"&amp;MATCH($S2332&amp;$J2332,SorP!C:C,0))))</f>
        <v/>
      </c>
      <c r="U2332" s="168"/>
      <c r="V2332" s="169" t="e">
        <f>IF(C2332="",NA(),MATCH($B2332&amp;$C2332,'Smelter Look-up'!$J:$J,0))</f>
        <v>#N/A</v>
      </c>
      <c r="X2332" s="170">
        <f t="shared" ca="1" si="112"/>
        <v>0</v>
      </c>
      <c r="AB2332" s="314" t="str">
        <f t="shared" si="114"/>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3"/>
        <v/>
      </c>
      <c r="T2333" s="155" t="str">
        <f ca="1">IF(B2333="","",IF(ISERROR(MATCH($J2333,SorP!$B$1:$B$6226,0)),"",INDIRECT("'SorP'!$A$"&amp;MATCH($S2333&amp;$J2333,SorP!C:C,0))))</f>
        <v/>
      </c>
      <c r="U2333" s="168"/>
      <c r="V2333" s="169" t="e">
        <f>IF(C2333="",NA(),MATCH($B2333&amp;$C2333,'Smelter Look-up'!$J:$J,0))</f>
        <v>#N/A</v>
      </c>
      <c r="X2333" s="170">
        <f t="shared" ca="1" si="112"/>
        <v>0</v>
      </c>
      <c r="AB2333" s="314" t="str">
        <f t="shared" si="114"/>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3"/>
        <v/>
      </c>
      <c r="T2334" s="155" t="str">
        <f ca="1">IF(B2334="","",IF(ISERROR(MATCH($J2334,SorP!$B$1:$B$6226,0)),"",INDIRECT("'SorP'!$A$"&amp;MATCH($S2334&amp;$J2334,SorP!C:C,0))))</f>
        <v/>
      </c>
      <c r="U2334" s="168"/>
      <c r="V2334" s="169" t="e">
        <f>IF(C2334="",NA(),MATCH($B2334&amp;$C2334,'Smelter Look-up'!$J:$J,0))</f>
        <v>#N/A</v>
      </c>
      <c r="X2334" s="170">
        <f t="shared" ca="1" si="112"/>
        <v>0</v>
      </c>
      <c r="AB2334" s="314" t="str">
        <f t="shared" si="114"/>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3"/>
        <v/>
      </c>
      <c r="T2335" s="155" t="str">
        <f ca="1">IF(B2335="","",IF(ISERROR(MATCH($J2335,SorP!$B$1:$B$6226,0)),"",INDIRECT("'SorP'!$A$"&amp;MATCH($S2335&amp;$J2335,SorP!C:C,0))))</f>
        <v/>
      </c>
      <c r="U2335" s="168"/>
      <c r="V2335" s="169" t="e">
        <f>IF(C2335="",NA(),MATCH($B2335&amp;$C2335,'Smelter Look-up'!$J:$J,0))</f>
        <v>#N/A</v>
      </c>
      <c r="X2335" s="170">
        <f t="shared" ca="1" si="112"/>
        <v>0</v>
      </c>
      <c r="AB2335" s="314" t="str">
        <f t="shared" si="114"/>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3"/>
        <v/>
      </c>
      <c r="T2336" s="155" t="str">
        <f ca="1">IF(B2336="","",IF(ISERROR(MATCH($J2336,SorP!$B$1:$B$6226,0)),"",INDIRECT("'SorP'!$A$"&amp;MATCH($S2336&amp;$J2336,SorP!C:C,0))))</f>
        <v/>
      </c>
      <c r="U2336" s="168"/>
      <c r="V2336" s="169" t="e">
        <f>IF(C2336="",NA(),MATCH($B2336&amp;$C2336,'Smelter Look-up'!$J:$J,0))</f>
        <v>#N/A</v>
      </c>
      <c r="X2336" s="170">
        <f t="shared" ca="1" si="112"/>
        <v>0</v>
      </c>
      <c r="AB2336" s="314" t="str">
        <f t="shared" si="114"/>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3"/>
        <v/>
      </c>
      <c r="T2337" s="155" t="str">
        <f ca="1">IF(B2337="","",IF(ISERROR(MATCH($J2337,SorP!$B$1:$B$6226,0)),"",INDIRECT("'SorP'!$A$"&amp;MATCH($S2337&amp;$J2337,SorP!C:C,0))))</f>
        <v/>
      </c>
      <c r="U2337" s="168"/>
      <c r="V2337" s="169" t="e">
        <f>IF(C2337="",NA(),MATCH($B2337&amp;$C2337,'Smelter Look-up'!$J:$J,0))</f>
        <v>#N/A</v>
      </c>
      <c r="X2337" s="170">
        <f t="shared" ca="1" si="112"/>
        <v>0</v>
      </c>
      <c r="AB2337" s="314" t="str">
        <f t="shared" si="114"/>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3"/>
        <v/>
      </c>
      <c r="T2338" s="155" t="str">
        <f ca="1">IF(B2338="","",IF(ISERROR(MATCH($J2338,SorP!$B$1:$B$6226,0)),"",INDIRECT("'SorP'!$A$"&amp;MATCH($S2338&amp;$J2338,SorP!C:C,0))))</f>
        <v/>
      </c>
      <c r="U2338" s="168"/>
      <c r="V2338" s="169" t="e">
        <f>IF(C2338="",NA(),MATCH($B2338&amp;$C2338,'Smelter Look-up'!$J:$J,0))</f>
        <v>#N/A</v>
      </c>
      <c r="X2338" s="170">
        <f t="shared" ca="1" si="112"/>
        <v>0</v>
      </c>
      <c r="AB2338" s="314" t="str">
        <f t="shared" si="114"/>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3"/>
        <v/>
      </c>
      <c r="T2339" s="155" t="str">
        <f ca="1">IF(B2339="","",IF(ISERROR(MATCH($J2339,SorP!$B$1:$B$6226,0)),"",INDIRECT("'SorP'!$A$"&amp;MATCH($S2339&amp;$J2339,SorP!C:C,0))))</f>
        <v/>
      </c>
      <c r="U2339" s="168"/>
      <c r="V2339" s="169" t="e">
        <f>IF(C2339="",NA(),MATCH($B2339&amp;$C2339,'Smelter Look-up'!$J:$J,0))</f>
        <v>#N/A</v>
      </c>
      <c r="X2339" s="170">
        <f t="shared" ca="1" si="112"/>
        <v>0</v>
      </c>
      <c r="AB2339" s="314" t="str">
        <f t="shared" si="114"/>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3"/>
        <v/>
      </c>
      <c r="T2340" s="155" t="str">
        <f ca="1">IF(B2340="","",IF(ISERROR(MATCH($J2340,SorP!$B$1:$B$6226,0)),"",INDIRECT("'SorP'!$A$"&amp;MATCH($S2340&amp;$J2340,SorP!C:C,0))))</f>
        <v/>
      </c>
      <c r="U2340" s="168"/>
      <c r="V2340" s="169" t="e">
        <f>IF(C2340="",NA(),MATCH($B2340&amp;$C2340,'Smelter Look-up'!$J:$J,0))</f>
        <v>#N/A</v>
      </c>
      <c r="X2340" s="170">
        <f t="shared" ca="1" si="112"/>
        <v>0</v>
      </c>
      <c r="AB2340" s="314" t="str">
        <f t="shared" si="114"/>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3"/>
        <v/>
      </c>
      <c r="T2341" s="155" t="str">
        <f ca="1">IF(B2341="","",IF(ISERROR(MATCH($J2341,SorP!$B$1:$B$6226,0)),"",INDIRECT("'SorP'!$A$"&amp;MATCH($S2341&amp;$J2341,SorP!C:C,0))))</f>
        <v/>
      </c>
      <c r="U2341" s="168"/>
      <c r="V2341" s="169" t="e">
        <f>IF(C2341="",NA(),MATCH($B2341&amp;$C2341,'Smelter Look-up'!$J:$J,0))</f>
        <v>#N/A</v>
      </c>
      <c r="X2341" s="170">
        <f t="shared" ca="1" si="112"/>
        <v>0</v>
      </c>
      <c r="AB2341" s="314" t="str">
        <f t="shared" si="114"/>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3"/>
        <v/>
      </c>
      <c r="T2342" s="155" t="str">
        <f ca="1">IF(B2342="","",IF(ISERROR(MATCH($J2342,SorP!$B$1:$B$6226,0)),"",INDIRECT("'SorP'!$A$"&amp;MATCH($S2342&amp;$J2342,SorP!C:C,0))))</f>
        <v/>
      </c>
      <c r="U2342" s="168"/>
      <c r="V2342" s="169" t="e">
        <f>IF(C2342="",NA(),MATCH($B2342&amp;$C2342,'Smelter Look-up'!$J:$J,0))</f>
        <v>#N/A</v>
      </c>
      <c r="X2342" s="170">
        <f t="shared" ca="1" si="112"/>
        <v>0</v>
      </c>
      <c r="AB2342" s="314" t="str">
        <f t="shared" si="114"/>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3"/>
        <v/>
      </c>
      <c r="T2343" s="155" t="str">
        <f ca="1">IF(B2343="","",IF(ISERROR(MATCH($J2343,SorP!$B$1:$B$6226,0)),"",INDIRECT("'SorP'!$A$"&amp;MATCH($S2343&amp;$J2343,SorP!C:C,0))))</f>
        <v/>
      </c>
      <c r="U2343" s="168"/>
      <c r="V2343" s="169" t="e">
        <f>IF(C2343="",NA(),MATCH($B2343&amp;$C2343,'Smelter Look-up'!$J:$J,0))</f>
        <v>#N/A</v>
      </c>
      <c r="X2343" s="170">
        <f t="shared" ca="1" si="112"/>
        <v>0</v>
      </c>
      <c r="AB2343" s="314" t="str">
        <f t="shared" si="114"/>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3"/>
        <v/>
      </c>
      <c r="T2344" s="155" t="str">
        <f ca="1">IF(B2344="","",IF(ISERROR(MATCH($J2344,SorP!$B$1:$B$6226,0)),"",INDIRECT("'SorP'!$A$"&amp;MATCH($S2344&amp;$J2344,SorP!C:C,0))))</f>
        <v/>
      </c>
      <c r="U2344" s="168"/>
      <c r="V2344" s="169" t="e">
        <f>IF(C2344="",NA(),MATCH($B2344&amp;$C2344,'Smelter Look-up'!$J:$J,0))</f>
        <v>#N/A</v>
      </c>
      <c r="X2344" s="170">
        <f t="shared" ca="1" si="112"/>
        <v>0</v>
      </c>
      <c r="AB2344" s="314" t="str">
        <f t="shared" si="114"/>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3"/>
        <v/>
      </c>
      <c r="T2345" s="155" t="str">
        <f ca="1">IF(B2345="","",IF(ISERROR(MATCH($J2345,SorP!$B$1:$B$6226,0)),"",INDIRECT("'SorP'!$A$"&amp;MATCH($S2345&amp;$J2345,SorP!C:C,0))))</f>
        <v/>
      </c>
      <c r="U2345" s="168"/>
      <c r="V2345" s="169" t="e">
        <f>IF(C2345="",NA(),MATCH($B2345&amp;$C2345,'Smelter Look-up'!$J:$J,0))</f>
        <v>#N/A</v>
      </c>
      <c r="X2345" s="170">
        <f t="shared" ca="1" si="112"/>
        <v>0</v>
      </c>
      <c r="AB2345" s="314" t="str">
        <f t="shared" si="114"/>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3"/>
        <v/>
      </c>
      <c r="T2346" s="155" t="str">
        <f ca="1">IF(B2346="","",IF(ISERROR(MATCH($J2346,SorP!$B$1:$B$6226,0)),"",INDIRECT("'SorP'!$A$"&amp;MATCH($S2346&amp;$J2346,SorP!C:C,0))))</f>
        <v/>
      </c>
      <c r="U2346" s="168"/>
      <c r="V2346" s="169" t="e">
        <f>IF(C2346="",NA(),MATCH($B2346&amp;$C2346,'Smelter Look-up'!$J:$J,0))</f>
        <v>#N/A</v>
      </c>
      <c r="X2346" s="170">
        <f t="shared" ca="1" si="112"/>
        <v>0</v>
      </c>
      <c r="AB2346" s="314" t="str">
        <f t="shared" si="114"/>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3"/>
        <v/>
      </c>
      <c r="T2347" s="155" t="str">
        <f ca="1">IF(B2347="","",IF(ISERROR(MATCH($J2347,SorP!$B$1:$B$6226,0)),"",INDIRECT("'SorP'!$A$"&amp;MATCH($S2347&amp;$J2347,SorP!C:C,0))))</f>
        <v/>
      </c>
      <c r="U2347" s="168"/>
      <c r="V2347" s="169" t="e">
        <f>IF(C2347="",NA(),MATCH($B2347&amp;$C2347,'Smelter Look-up'!$J:$J,0))</f>
        <v>#N/A</v>
      </c>
      <c r="X2347" s="170">
        <f t="shared" ca="1" si="112"/>
        <v>0</v>
      </c>
      <c r="AB2347" s="314" t="str">
        <f t="shared" si="114"/>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3"/>
        <v/>
      </c>
      <c r="T2348" s="155" t="str">
        <f ca="1">IF(B2348="","",IF(ISERROR(MATCH($J2348,SorP!$B$1:$B$6226,0)),"",INDIRECT("'SorP'!$A$"&amp;MATCH($S2348&amp;$J2348,SorP!C:C,0))))</f>
        <v/>
      </c>
      <c r="U2348" s="168"/>
      <c r="V2348" s="169" t="e">
        <f>IF(C2348="",NA(),MATCH($B2348&amp;$C2348,'Smelter Look-up'!$J:$J,0))</f>
        <v>#N/A</v>
      </c>
      <c r="X2348" s="170">
        <f t="shared" ca="1" si="112"/>
        <v>0</v>
      </c>
      <c r="AB2348" s="314" t="str">
        <f t="shared" si="114"/>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3"/>
        <v/>
      </c>
      <c r="T2349" s="155" t="str">
        <f ca="1">IF(B2349="","",IF(ISERROR(MATCH($J2349,SorP!$B$1:$B$6226,0)),"",INDIRECT("'SorP'!$A$"&amp;MATCH($S2349&amp;$J2349,SorP!C:C,0))))</f>
        <v/>
      </c>
      <c r="U2349" s="168"/>
      <c r="V2349" s="169" t="e">
        <f>IF(C2349="",NA(),MATCH($B2349&amp;$C2349,'Smelter Look-up'!$J:$J,0))</f>
        <v>#N/A</v>
      </c>
      <c r="X2349" s="170">
        <f t="shared" ca="1" si="112"/>
        <v>0</v>
      </c>
      <c r="AB2349" s="314" t="str">
        <f t="shared" si="114"/>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3"/>
        <v/>
      </c>
      <c r="T2350" s="155" t="str">
        <f ca="1">IF(B2350="","",IF(ISERROR(MATCH($J2350,SorP!$B$1:$B$6226,0)),"",INDIRECT("'SorP'!$A$"&amp;MATCH($S2350&amp;$J2350,SorP!C:C,0))))</f>
        <v/>
      </c>
      <c r="U2350" s="168"/>
      <c r="V2350" s="169" t="e">
        <f>IF(C2350="",NA(),MATCH($B2350&amp;$C2350,'Smelter Look-up'!$J:$J,0))</f>
        <v>#N/A</v>
      </c>
      <c r="X2350" s="170">
        <f t="shared" ca="1" si="112"/>
        <v>0</v>
      </c>
      <c r="AB2350" s="314" t="str">
        <f t="shared" si="114"/>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3"/>
        <v/>
      </c>
      <c r="T2351" s="155" t="str">
        <f ca="1">IF(B2351="","",IF(ISERROR(MATCH($J2351,SorP!$B$1:$B$6226,0)),"",INDIRECT("'SorP'!$A$"&amp;MATCH($S2351&amp;$J2351,SorP!C:C,0))))</f>
        <v/>
      </c>
      <c r="U2351" s="168"/>
      <c r="V2351" s="169" t="e">
        <f>IF(C2351="",NA(),MATCH($B2351&amp;$C2351,'Smelter Look-up'!$J:$J,0))</f>
        <v>#N/A</v>
      </c>
      <c r="X2351" s="170">
        <f t="shared" ca="1" si="112"/>
        <v>0</v>
      </c>
      <c r="AB2351" s="314" t="str">
        <f t="shared" si="114"/>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3"/>
        <v/>
      </c>
      <c r="T2352" s="155" t="str">
        <f ca="1">IF(B2352="","",IF(ISERROR(MATCH($J2352,SorP!$B$1:$B$6226,0)),"",INDIRECT("'SorP'!$A$"&amp;MATCH($S2352&amp;$J2352,SorP!C:C,0))))</f>
        <v/>
      </c>
      <c r="U2352" s="168"/>
      <c r="V2352" s="169" t="e">
        <f>IF(C2352="",NA(),MATCH($B2352&amp;$C2352,'Smelter Look-up'!$J:$J,0))</f>
        <v>#N/A</v>
      </c>
      <c r="X2352" s="170">
        <f t="shared" ca="1" si="112"/>
        <v>0</v>
      </c>
      <c r="AB2352" s="314" t="str">
        <f t="shared" si="114"/>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3"/>
        <v/>
      </c>
      <c r="T2353" s="155" t="str">
        <f ca="1">IF(B2353="","",IF(ISERROR(MATCH($J2353,SorP!$B$1:$B$6226,0)),"",INDIRECT("'SorP'!$A$"&amp;MATCH($S2353&amp;$J2353,SorP!C:C,0))))</f>
        <v/>
      </c>
      <c r="U2353" s="168"/>
      <c r="V2353" s="169" t="e">
        <f>IF(C2353="",NA(),MATCH($B2353&amp;$C2353,'Smelter Look-up'!$J:$J,0))</f>
        <v>#N/A</v>
      </c>
      <c r="X2353" s="170">
        <f t="shared" ca="1" si="112"/>
        <v>0</v>
      </c>
      <c r="AB2353" s="314" t="str">
        <f t="shared" si="114"/>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3"/>
        <v/>
      </c>
      <c r="T2354" s="155" t="str">
        <f ca="1">IF(B2354="","",IF(ISERROR(MATCH($J2354,SorP!$B$1:$B$6226,0)),"",INDIRECT("'SorP'!$A$"&amp;MATCH($S2354&amp;$J2354,SorP!C:C,0))))</f>
        <v/>
      </c>
      <c r="U2354" s="168"/>
      <c r="V2354" s="169" t="e">
        <f>IF(C2354="",NA(),MATCH($B2354&amp;$C2354,'Smelter Look-up'!$J:$J,0))</f>
        <v>#N/A</v>
      </c>
      <c r="X2354" s="170">
        <f t="shared" ca="1" si="112"/>
        <v>0</v>
      </c>
      <c r="AB2354" s="314" t="str">
        <f t="shared" si="114"/>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3"/>
        <v/>
      </c>
      <c r="T2355" s="155" t="str">
        <f ca="1">IF(B2355="","",IF(ISERROR(MATCH($J2355,SorP!$B$1:$B$6226,0)),"",INDIRECT("'SorP'!$A$"&amp;MATCH($S2355&amp;$J2355,SorP!C:C,0))))</f>
        <v/>
      </c>
      <c r="U2355" s="168"/>
      <c r="V2355" s="169" t="e">
        <f>IF(C2355="",NA(),MATCH($B2355&amp;$C2355,'Smelter Look-up'!$J:$J,0))</f>
        <v>#N/A</v>
      </c>
      <c r="X2355" s="170">
        <f t="shared" ca="1" si="112"/>
        <v>0</v>
      </c>
      <c r="AB2355" s="314" t="str">
        <f t="shared" si="114"/>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3"/>
        <v/>
      </c>
      <c r="T2356" s="155" t="str">
        <f ca="1">IF(B2356="","",IF(ISERROR(MATCH($J2356,SorP!$B$1:$B$6226,0)),"",INDIRECT("'SorP'!$A$"&amp;MATCH($S2356&amp;$J2356,SorP!C:C,0))))</f>
        <v/>
      </c>
      <c r="U2356" s="168"/>
      <c r="V2356" s="169" t="e">
        <f>IF(C2356="",NA(),MATCH($B2356&amp;$C2356,'Smelter Look-up'!$J:$J,0))</f>
        <v>#N/A</v>
      </c>
      <c r="X2356" s="170">
        <f t="shared" ca="1" si="112"/>
        <v>0</v>
      </c>
      <c r="AB2356" s="314" t="str">
        <f t="shared" si="114"/>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3"/>
        <v/>
      </c>
      <c r="T2357" s="155" t="str">
        <f ca="1">IF(B2357="","",IF(ISERROR(MATCH($J2357,SorP!$B$1:$B$6226,0)),"",INDIRECT("'SorP'!$A$"&amp;MATCH($S2357&amp;$J2357,SorP!C:C,0))))</f>
        <v/>
      </c>
      <c r="U2357" s="168"/>
      <c r="V2357" s="169" t="e">
        <f>IF(C2357="",NA(),MATCH($B2357&amp;$C2357,'Smelter Look-up'!$J:$J,0))</f>
        <v>#N/A</v>
      </c>
      <c r="X2357" s="170">
        <f t="shared" ca="1" si="112"/>
        <v>0</v>
      </c>
      <c r="AB2357" s="314" t="str">
        <f t="shared" si="114"/>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3"/>
        <v/>
      </c>
      <c r="T2358" s="155" t="str">
        <f ca="1">IF(B2358="","",IF(ISERROR(MATCH($J2358,SorP!$B$1:$B$6226,0)),"",INDIRECT("'SorP'!$A$"&amp;MATCH($S2358&amp;$J2358,SorP!C:C,0))))</f>
        <v/>
      </c>
      <c r="U2358" s="168"/>
      <c r="V2358" s="169" t="e">
        <f>IF(C2358="",NA(),MATCH($B2358&amp;$C2358,'Smelter Look-up'!$J:$J,0))</f>
        <v>#N/A</v>
      </c>
      <c r="X2358" s="170">
        <f t="shared" ca="1" si="112"/>
        <v>0</v>
      </c>
      <c r="AB2358" s="314" t="str">
        <f t="shared" si="114"/>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3"/>
        <v/>
      </c>
      <c r="T2359" s="155" t="str">
        <f ca="1">IF(B2359="","",IF(ISERROR(MATCH($J2359,SorP!$B$1:$B$6226,0)),"",INDIRECT("'SorP'!$A$"&amp;MATCH($S2359&amp;$J2359,SorP!C:C,0))))</f>
        <v/>
      </c>
      <c r="U2359" s="168"/>
      <c r="V2359" s="169" t="e">
        <f>IF(C2359="",NA(),MATCH($B2359&amp;$C2359,'Smelter Look-up'!$J:$J,0))</f>
        <v>#N/A</v>
      </c>
      <c r="X2359" s="170">
        <f t="shared" ca="1" si="112"/>
        <v>0</v>
      </c>
      <c r="AB2359" s="314" t="str">
        <f t="shared" si="114"/>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3"/>
        <v/>
      </c>
      <c r="T2360" s="155" t="str">
        <f ca="1">IF(B2360="","",IF(ISERROR(MATCH($J2360,SorP!$B$1:$B$6226,0)),"",INDIRECT("'SorP'!$A$"&amp;MATCH($S2360&amp;$J2360,SorP!C:C,0))))</f>
        <v/>
      </c>
      <c r="U2360" s="168"/>
      <c r="V2360" s="169" t="e">
        <f>IF(C2360="",NA(),MATCH($B2360&amp;$C2360,'Smelter Look-up'!$J:$J,0))</f>
        <v>#N/A</v>
      </c>
      <c r="X2360" s="170">
        <f t="shared" ca="1" si="112"/>
        <v>0</v>
      </c>
      <c r="AB2360" s="314" t="str">
        <f t="shared" si="114"/>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3"/>
        <v/>
      </c>
      <c r="T2361" s="155" t="str">
        <f ca="1">IF(B2361="","",IF(ISERROR(MATCH($J2361,SorP!$B$1:$B$6226,0)),"",INDIRECT("'SorP'!$A$"&amp;MATCH($S2361&amp;$J2361,SorP!C:C,0))))</f>
        <v/>
      </c>
      <c r="U2361" s="168"/>
      <c r="V2361" s="169" t="e">
        <f>IF(C2361="",NA(),MATCH($B2361&amp;$C2361,'Smelter Look-up'!$J:$J,0))</f>
        <v>#N/A</v>
      </c>
      <c r="X2361" s="170">
        <f t="shared" ca="1" si="112"/>
        <v>0</v>
      </c>
      <c r="AB2361" s="314" t="str">
        <f t="shared" si="114"/>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3"/>
        <v/>
      </c>
      <c r="T2362" s="155" t="str">
        <f ca="1">IF(B2362="","",IF(ISERROR(MATCH($J2362,SorP!$B$1:$B$6226,0)),"",INDIRECT("'SorP'!$A$"&amp;MATCH($S2362&amp;$J2362,SorP!C:C,0))))</f>
        <v/>
      </c>
      <c r="U2362" s="168"/>
      <c r="V2362" s="169" t="e">
        <f>IF(C2362="",NA(),MATCH($B2362&amp;$C2362,'Smelter Look-up'!$J:$J,0))</f>
        <v>#N/A</v>
      </c>
      <c r="X2362" s="170">
        <f t="shared" ca="1" si="112"/>
        <v>0</v>
      </c>
      <c r="AB2362" s="314" t="str">
        <f t="shared" si="114"/>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3"/>
        <v/>
      </c>
      <c r="T2363" s="155" t="str">
        <f ca="1">IF(B2363="","",IF(ISERROR(MATCH($J2363,SorP!$B$1:$B$6226,0)),"",INDIRECT("'SorP'!$A$"&amp;MATCH($S2363&amp;$J2363,SorP!C:C,0))))</f>
        <v/>
      </c>
      <c r="U2363" s="168"/>
      <c r="V2363" s="169" t="e">
        <f>IF(C2363="",NA(),MATCH($B2363&amp;$C2363,'Smelter Look-up'!$J:$J,0))</f>
        <v>#N/A</v>
      </c>
      <c r="X2363" s="170">
        <f t="shared" ca="1" si="112"/>
        <v>0</v>
      </c>
      <c r="AB2363" s="314" t="str">
        <f t="shared" si="114"/>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3"/>
        <v/>
      </c>
      <c r="T2364" s="155" t="str">
        <f ca="1">IF(B2364="","",IF(ISERROR(MATCH($J2364,SorP!$B$1:$B$6226,0)),"",INDIRECT("'SorP'!$A$"&amp;MATCH($S2364&amp;$J2364,SorP!C:C,0))))</f>
        <v/>
      </c>
      <c r="U2364" s="168"/>
      <c r="V2364" s="169" t="e">
        <f>IF(C2364="",NA(),MATCH($B2364&amp;$C2364,'Smelter Look-up'!$J:$J,0))</f>
        <v>#N/A</v>
      </c>
      <c r="X2364" s="170">
        <f t="shared" ca="1" si="112"/>
        <v>0</v>
      </c>
      <c r="AB2364" s="314" t="str">
        <f t="shared" si="114"/>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3"/>
        <v/>
      </c>
      <c r="T2365" s="155" t="str">
        <f ca="1">IF(B2365="","",IF(ISERROR(MATCH($J2365,SorP!$B$1:$B$6226,0)),"",INDIRECT("'SorP'!$A$"&amp;MATCH($S2365&amp;$J2365,SorP!C:C,0))))</f>
        <v/>
      </c>
      <c r="U2365" s="168"/>
      <c r="V2365" s="169" t="e">
        <f>IF(C2365="",NA(),MATCH($B2365&amp;$C2365,'Smelter Look-up'!$J:$J,0))</f>
        <v>#N/A</v>
      </c>
      <c r="X2365" s="170">
        <f t="shared" ca="1" si="112"/>
        <v>0</v>
      </c>
      <c r="AB2365" s="314" t="str">
        <f t="shared" si="114"/>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3"/>
        <v/>
      </c>
      <c r="T2366" s="155" t="str">
        <f ca="1">IF(B2366="","",IF(ISERROR(MATCH($J2366,SorP!$B$1:$B$6226,0)),"",INDIRECT("'SorP'!$A$"&amp;MATCH($S2366&amp;$J2366,SorP!C:C,0))))</f>
        <v/>
      </c>
      <c r="U2366" s="168"/>
      <c r="V2366" s="169" t="e">
        <f>IF(C2366="",NA(),MATCH($B2366&amp;$C2366,'Smelter Look-up'!$J:$J,0))</f>
        <v>#N/A</v>
      </c>
      <c r="X2366" s="170">
        <f t="shared" ca="1" si="112"/>
        <v>0</v>
      </c>
      <c r="AB2366" s="314" t="str">
        <f t="shared" si="114"/>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3"/>
        <v/>
      </c>
      <c r="T2367" s="155" t="str">
        <f ca="1">IF(B2367="","",IF(ISERROR(MATCH($J2367,SorP!$B$1:$B$6226,0)),"",INDIRECT("'SorP'!$A$"&amp;MATCH($S2367&amp;$J2367,SorP!C:C,0))))</f>
        <v/>
      </c>
      <c r="U2367" s="168"/>
      <c r="V2367" s="169" t="e">
        <f>IF(C2367="",NA(),MATCH($B2367&amp;$C2367,'Smelter Look-up'!$J:$J,0))</f>
        <v>#N/A</v>
      </c>
      <c r="X2367" s="170">
        <f t="shared" ref="X2367:X2430" ca="1" si="115">IF(AND(C2367="Smelter not listed",OR(LEN(D2367)=0,LEN(E2367)=0)),1,0)</f>
        <v>0</v>
      </c>
      <c r="AB2367" s="314" t="str">
        <f t="shared" si="114"/>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6">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5"/>
        <v>0</v>
      </c>
      <c r="AB2368" s="314" t="str">
        <f t="shared" si="114"/>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6"/>
        <v/>
      </c>
      <c r="T2369" s="155" t="str">
        <f ca="1">IF(B2369="","",IF(ISERROR(MATCH($J2369,SorP!$B$1:$B$6226,0)),"",INDIRECT("'SorP'!$A$"&amp;MATCH($S2369&amp;$J2369,SorP!C:C,0))))</f>
        <v/>
      </c>
      <c r="U2369" s="168"/>
      <c r="V2369" s="169" t="e">
        <f>IF(C2369="",NA(),MATCH($B2369&amp;$C2369,'Smelter Look-up'!$J:$J,0))</f>
        <v>#N/A</v>
      </c>
      <c r="X2369" s="170">
        <f t="shared" ca="1" si="115"/>
        <v>0</v>
      </c>
      <c r="AB2369" s="314" t="str">
        <f t="shared" si="114"/>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6"/>
        <v/>
      </c>
      <c r="T2370" s="155" t="str">
        <f ca="1">IF(B2370="","",IF(ISERROR(MATCH($J2370,SorP!$B$1:$B$6226,0)),"",INDIRECT("'SorP'!$A$"&amp;MATCH($S2370&amp;$J2370,SorP!C:C,0))))</f>
        <v/>
      </c>
      <c r="U2370" s="168"/>
      <c r="V2370" s="169" t="e">
        <f>IF(C2370="",NA(),MATCH($B2370&amp;$C2370,'Smelter Look-up'!$J:$J,0))</f>
        <v>#N/A</v>
      </c>
      <c r="X2370" s="170">
        <f t="shared" ca="1" si="115"/>
        <v>0</v>
      </c>
      <c r="AB2370" s="314" t="str">
        <f t="shared" si="114"/>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6"/>
        <v/>
      </c>
      <c r="T2371" s="155" t="str">
        <f ca="1">IF(B2371="","",IF(ISERROR(MATCH($J2371,SorP!$B$1:$B$6226,0)),"",INDIRECT("'SorP'!$A$"&amp;MATCH($S2371&amp;$J2371,SorP!C:C,0))))</f>
        <v/>
      </c>
      <c r="U2371" s="168"/>
      <c r="V2371" s="169" t="e">
        <f>IF(C2371="",NA(),MATCH($B2371&amp;$C2371,'Smelter Look-up'!$J:$J,0))</f>
        <v>#N/A</v>
      </c>
      <c r="X2371" s="170">
        <f t="shared" ca="1" si="115"/>
        <v>0</v>
      </c>
      <c r="AB2371" s="314" t="str">
        <f t="shared" si="114"/>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6"/>
        <v/>
      </c>
      <c r="T2372" s="155" t="str">
        <f ca="1">IF(B2372="","",IF(ISERROR(MATCH($J2372,SorP!$B$1:$B$6226,0)),"",INDIRECT("'SorP'!$A$"&amp;MATCH($S2372&amp;$J2372,SorP!C:C,0))))</f>
        <v/>
      </c>
      <c r="U2372" s="168"/>
      <c r="V2372" s="169" t="e">
        <f>IF(C2372="",NA(),MATCH($B2372&amp;$C2372,'Smelter Look-up'!$J:$J,0))</f>
        <v>#N/A</v>
      </c>
      <c r="X2372" s="170">
        <f t="shared" ca="1" si="115"/>
        <v>0</v>
      </c>
      <c r="AB2372" s="314" t="str">
        <f t="shared" si="114"/>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6"/>
        <v/>
      </c>
      <c r="T2373" s="155" t="str">
        <f ca="1">IF(B2373="","",IF(ISERROR(MATCH($J2373,SorP!$B$1:$B$6226,0)),"",INDIRECT("'SorP'!$A$"&amp;MATCH($S2373&amp;$J2373,SorP!C:C,0))))</f>
        <v/>
      </c>
      <c r="U2373" s="168"/>
      <c r="V2373" s="169" t="e">
        <f>IF(C2373="",NA(),MATCH($B2373&amp;$C2373,'Smelter Look-up'!$J:$J,0))</f>
        <v>#N/A</v>
      </c>
      <c r="X2373" s="170">
        <f t="shared" ca="1" si="115"/>
        <v>0</v>
      </c>
      <c r="AB2373" s="314" t="str">
        <f t="shared" si="114"/>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6"/>
        <v/>
      </c>
      <c r="T2374" s="155" t="str">
        <f ca="1">IF(B2374="","",IF(ISERROR(MATCH($J2374,SorP!$B$1:$B$6226,0)),"",INDIRECT("'SorP'!$A$"&amp;MATCH($S2374&amp;$J2374,SorP!C:C,0))))</f>
        <v/>
      </c>
      <c r="U2374" s="168"/>
      <c r="V2374" s="169" t="e">
        <f>IF(C2374="",NA(),MATCH($B2374&amp;$C2374,'Smelter Look-up'!$J:$J,0))</f>
        <v>#N/A</v>
      </c>
      <c r="X2374" s="170">
        <f t="shared" ca="1" si="115"/>
        <v>0</v>
      </c>
      <c r="AB2374" s="314" t="str">
        <f t="shared" ref="AB2374:AB2437" si="117">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6"/>
        <v/>
      </c>
      <c r="T2375" s="155" t="str">
        <f ca="1">IF(B2375="","",IF(ISERROR(MATCH($J2375,SorP!$B$1:$B$6226,0)),"",INDIRECT("'SorP'!$A$"&amp;MATCH($S2375&amp;$J2375,SorP!C:C,0))))</f>
        <v/>
      </c>
      <c r="U2375" s="168"/>
      <c r="V2375" s="169" t="e">
        <f>IF(C2375="",NA(),MATCH($B2375&amp;$C2375,'Smelter Look-up'!$J:$J,0))</f>
        <v>#N/A</v>
      </c>
      <c r="X2375" s="170">
        <f t="shared" ca="1" si="115"/>
        <v>0</v>
      </c>
      <c r="AB2375" s="314" t="str">
        <f t="shared" si="117"/>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6"/>
        <v/>
      </c>
      <c r="T2376" s="155" t="str">
        <f ca="1">IF(B2376="","",IF(ISERROR(MATCH($J2376,SorP!$B$1:$B$6226,0)),"",INDIRECT("'SorP'!$A$"&amp;MATCH($S2376&amp;$J2376,SorP!C:C,0))))</f>
        <v/>
      </c>
      <c r="U2376" s="168"/>
      <c r="V2376" s="169" t="e">
        <f>IF(C2376="",NA(),MATCH($B2376&amp;$C2376,'Smelter Look-up'!$J:$J,0))</f>
        <v>#N/A</v>
      </c>
      <c r="X2376" s="170">
        <f t="shared" ca="1" si="115"/>
        <v>0</v>
      </c>
      <c r="AB2376" s="314" t="str">
        <f t="shared" si="117"/>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6"/>
        <v/>
      </c>
      <c r="T2377" s="155" t="str">
        <f ca="1">IF(B2377="","",IF(ISERROR(MATCH($J2377,SorP!$B$1:$B$6226,0)),"",INDIRECT("'SorP'!$A$"&amp;MATCH($S2377&amp;$J2377,SorP!C:C,0))))</f>
        <v/>
      </c>
      <c r="U2377" s="168"/>
      <c r="V2377" s="169" t="e">
        <f>IF(C2377="",NA(),MATCH($B2377&amp;$C2377,'Smelter Look-up'!$J:$J,0))</f>
        <v>#N/A</v>
      </c>
      <c r="X2377" s="170">
        <f t="shared" ca="1" si="115"/>
        <v>0</v>
      </c>
      <c r="AB2377" s="314" t="str">
        <f t="shared" si="117"/>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6"/>
        <v/>
      </c>
      <c r="T2378" s="155" t="str">
        <f ca="1">IF(B2378="","",IF(ISERROR(MATCH($J2378,SorP!$B$1:$B$6226,0)),"",INDIRECT("'SorP'!$A$"&amp;MATCH($S2378&amp;$J2378,SorP!C:C,0))))</f>
        <v/>
      </c>
      <c r="U2378" s="168"/>
      <c r="V2378" s="169" t="e">
        <f>IF(C2378="",NA(),MATCH($B2378&amp;$C2378,'Smelter Look-up'!$J:$J,0))</f>
        <v>#N/A</v>
      </c>
      <c r="X2378" s="170">
        <f t="shared" ca="1" si="115"/>
        <v>0</v>
      </c>
      <c r="AB2378" s="314" t="str">
        <f t="shared" si="117"/>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6"/>
        <v/>
      </c>
      <c r="T2379" s="155" t="str">
        <f ca="1">IF(B2379="","",IF(ISERROR(MATCH($J2379,SorP!$B$1:$B$6226,0)),"",INDIRECT("'SorP'!$A$"&amp;MATCH($S2379&amp;$J2379,SorP!C:C,0))))</f>
        <v/>
      </c>
      <c r="U2379" s="168"/>
      <c r="V2379" s="169" t="e">
        <f>IF(C2379="",NA(),MATCH($B2379&amp;$C2379,'Smelter Look-up'!$J:$J,0))</f>
        <v>#N/A</v>
      </c>
      <c r="X2379" s="170">
        <f t="shared" ca="1" si="115"/>
        <v>0</v>
      </c>
      <c r="AB2379" s="314" t="str">
        <f t="shared" si="117"/>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6"/>
        <v/>
      </c>
      <c r="T2380" s="155" t="str">
        <f ca="1">IF(B2380="","",IF(ISERROR(MATCH($J2380,SorP!$B$1:$B$6226,0)),"",INDIRECT("'SorP'!$A$"&amp;MATCH($S2380&amp;$J2380,SorP!C:C,0))))</f>
        <v/>
      </c>
      <c r="U2380" s="168"/>
      <c r="V2380" s="169" t="e">
        <f>IF(C2380="",NA(),MATCH($B2380&amp;$C2380,'Smelter Look-up'!$J:$J,0))</f>
        <v>#N/A</v>
      </c>
      <c r="X2380" s="170">
        <f t="shared" ca="1" si="115"/>
        <v>0</v>
      </c>
      <c r="AB2380" s="314" t="str">
        <f t="shared" si="117"/>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6"/>
        <v/>
      </c>
      <c r="T2381" s="155" t="str">
        <f ca="1">IF(B2381="","",IF(ISERROR(MATCH($J2381,SorP!$B$1:$B$6226,0)),"",INDIRECT("'SorP'!$A$"&amp;MATCH($S2381&amp;$J2381,SorP!C:C,0))))</f>
        <v/>
      </c>
      <c r="U2381" s="168"/>
      <c r="V2381" s="169" t="e">
        <f>IF(C2381="",NA(),MATCH($B2381&amp;$C2381,'Smelter Look-up'!$J:$J,0))</f>
        <v>#N/A</v>
      </c>
      <c r="X2381" s="170">
        <f t="shared" ca="1" si="115"/>
        <v>0</v>
      </c>
      <c r="AB2381" s="314" t="str">
        <f t="shared" si="117"/>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6"/>
        <v/>
      </c>
      <c r="T2382" s="155" t="str">
        <f ca="1">IF(B2382="","",IF(ISERROR(MATCH($J2382,SorP!$B$1:$B$6226,0)),"",INDIRECT("'SorP'!$A$"&amp;MATCH($S2382&amp;$J2382,SorP!C:C,0))))</f>
        <v/>
      </c>
      <c r="U2382" s="168"/>
      <c r="V2382" s="169" t="e">
        <f>IF(C2382="",NA(),MATCH($B2382&amp;$C2382,'Smelter Look-up'!$J:$J,0))</f>
        <v>#N/A</v>
      </c>
      <c r="X2382" s="170">
        <f t="shared" ca="1" si="115"/>
        <v>0</v>
      </c>
      <c r="AB2382" s="314" t="str">
        <f t="shared" si="117"/>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6"/>
        <v/>
      </c>
      <c r="T2383" s="155" t="str">
        <f ca="1">IF(B2383="","",IF(ISERROR(MATCH($J2383,SorP!$B$1:$B$6226,0)),"",INDIRECT("'SorP'!$A$"&amp;MATCH($S2383&amp;$J2383,SorP!C:C,0))))</f>
        <v/>
      </c>
      <c r="U2383" s="168"/>
      <c r="V2383" s="169" t="e">
        <f>IF(C2383="",NA(),MATCH($B2383&amp;$C2383,'Smelter Look-up'!$J:$J,0))</f>
        <v>#N/A</v>
      </c>
      <c r="X2383" s="170">
        <f t="shared" ca="1" si="115"/>
        <v>0</v>
      </c>
      <c r="AB2383" s="314" t="str">
        <f t="shared" si="117"/>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6"/>
        <v/>
      </c>
      <c r="T2384" s="155" t="str">
        <f ca="1">IF(B2384="","",IF(ISERROR(MATCH($J2384,SorP!$B$1:$B$6226,0)),"",INDIRECT("'SorP'!$A$"&amp;MATCH($S2384&amp;$J2384,SorP!C:C,0))))</f>
        <v/>
      </c>
      <c r="U2384" s="168"/>
      <c r="V2384" s="169" t="e">
        <f>IF(C2384="",NA(),MATCH($B2384&amp;$C2384,'Smelter Look-up'!$J:$J,0))</f>
        <v>#N/A</v>
      </c>
      <c r="X2384" s="170">
        <f t="shared" ca="1" si="115"/>
        <v>0</v>
      </c>
      <c r="AB2384" s="314" t="str">
        <f t="shared" si="117"/>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6"/>
        <v/>
      </c>
      <c r="T2385" s="155" t="str">
        <f ca="1">IF(B2385="","",IF(ISERROR(MATCH($J2385,SorP!$B$1:$B$6226,0)),"",INDIRECT("'SorP'!$A$"&amp;MATCH($S2385&amp;$J2385,SorP!C:C,0))))</f>
        <v/>
      </c>
      <c r="U2385" s="168"/>
      <c r="V2385" s="169" t="e">
        <f>IF(C2385="",NA(),MATCH($B2385&amp;$C2385,'Smelter Look-up'!$J:$J,0))</f>
        <v>#N/A</v>
      </c>
      <c r="X2385" s="170">
        <f t="shared" ca="1" si="115"/>
        <v>0</v>
      </c>
      <c r="AB2385" s="314" t="str">
        <f t="shared" si="117"/>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6"/>
        <v/>
      </c>
      <c r="T2386" s="155" t="str">
        <f ca="1">IF(B2386="","",IF(ISERROR(MATCH($J2386,SorP!$B$1:$B$6226,0)),"",INDIRECT("'SorP'!$A$"&amp;MATCH($S2386&amp;$J2386,SorP!C:C,0))))</f>
        <v/>
      </c>
      <c r="U2386" s="168"/>
      <c r="V2386" s="169" t="e">
        <f>IF(C2386="",NA(),MATCH($B2386&amp;$C2386,'Smelter Look-up'!$J:$J,0))</f>
        <v>#N/A</v>
      </c>
      <c r="X2386" s="170">
        <f t="shared" ca="1" si="115"/>
        <v>0</v>
      </c>
      <c r="AB2386" s="314" t="str">
        <f t="shared" si="117"/>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6"/>
        <v/>
      </c>
      <c r="T2387" s="155" t="str">
        <f ca="1">IF(B2387="","",IF(ISERROR(MATCH($J2387,SorP!$B$1:$B$6226,0)),"",INDIRECT("'SorP'!$A$"&amp;MATCH($S2387&amp;$J2387,SorP!C:C,0))))</f>
        <v/>
      </c>
      <c r="U2387" s="168"/>
      <c r="V2387" s="169" t="e">
        <f>IF(C2387="",NA(),MATCH($B2387&amp;$C2387,'Smelter Look-up'!$J:$J,0))</f>
        <v>#N/A</v>
      </c>
      <c r="X2387" s="170">
        <f t="shared" ca="1" si="115"/>
        <v>0</v>
      </c>
      <c r="AB2387" s="314" t="str">
        <f t="shared" si="117"/>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6"/>
        <v/>
      </c>
      <c r="T2388" s="155" t="str">
        <f ca="1">IF(B2388="","",IF(ISERROR(MATCH($J2388,SorP!$B$1:$B$6226,0)),"",INDIRECT("'SorP'!$A$"&amp;MATCH($S2388&amp;$J2388,SorP!C:C,0))))</f>
        <v/>
      </c>
      <c r="U2388" s="168"/>
      <c r="V2388" s="169" t="e">
        <f>IF(C2388="",NA(),MATCH($B2388&amp;$C2388,'Smelter Look-up'!$J:$J,0))</f>
        <v>#N/A</v>
      </c>
      <c r="X2388" s="170">
        <f t="shared" ca="1" si="115"/>
        <v>0</v>
      </c>
      <c r="AB2388" s="314" t="str">
        <f t="shared" si="117"/>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6"/>
        <v/>
      </c>
      <c r="T2389" s="155" t="str">
        <f ca="1">IF(B2389="","",IF(ISERROR(MATCH($J2389,SorP!$B$1:$B$6226,0)),"",INDIRECT("'SorP'!$A$"&amp;MATCH($S2389&amp;$J2389,SorP!C:C,0))))</f>
        <v/>
      </c>
      <c r="U2389" s="168"/>
      <c r="V2389" s="169" t="e">
        <f>IF(C2389="",NA(),MATCH($B2389&amp;$C2389,'Smelter Look-up'!$J:$J,0))</f>
        <v>#N/A</v>
      </c>
      <c r="X2389" s="170">
        <f t="shared" ca="1" si="115"/>
        <v>0</v>
      </c>
      <c r="AB2389" s="314" t="str">
        <f t="shared" si="117"/>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6"/>
        <v/>
      </c>
      <c r="T2390" s="155" t="str">
        <f ca="1">IF(B2390="","",IF(ISERROR(MATCH($J2390,SorP!$B$1:$B$6226,0)),"",INDIRECT("'SorP'!$A$"&amp;MATCH($S2390&amp;$J2390,SorP!C:C,0))))</f>
        <v/>
      </c>
      <c r="U2390" s="168"/>
      <c r="V2390" s="169" t="e">
        <f>IF(C2390="",NA(),MATCH($B2390&amp;$C2390,'Smelter Look-up'!$J:$J,0))</f>
        <v>#N/A</v>
      </c>
      <c r="X2390" s="170">
        <f t="shared" ca="1" si="115"/>
        <v>0</v>
      </c>
      <c r="AB2390" s="314" t="str">
        <f t="shared" si="117"/>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6"/>
        <v/>
      </c>
      <c r="T2391" s="155" t="str">
        <f ca="1">IF(B2391="","",IF(ISERROR(MATCH($J2391,SorP!$B$1:$B$6226,0)),"",INDIRECT("'SorP'!$A$"&amp;MATCH($S2391&amp;$J2391,SorP!C:C,0))))</f>
        <v/>
      </c>
      <c r="U2391" s="168"/>
      <c r="V2391" s="169" t="e">
        <f>IF(C2391="",NA(),MATCH($B2391&amp;$C2391,'Smelter Look-up'!$J:$J,0))</f>
        <v>#N/A</v>
      </c>
      <c r="X2391" s="170">
        <f t="shared" ca="1" si="115"/>
        <v>0</v>
      </c>
      <c r="AB2391" s="314" t="str">
        <f t="shared" si="117"/>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6"/>
        <v/>
      </c>
      <c r="T2392" s="155" t="str">
        <f ca="1">IF(B2392="","",IF(ISERROR(MATCH($J2392,SorP!$B$1:$B$6226,0)),"",INDIRECT("'SorP'!$A$"&amp;MATCH($S2392&amp;$J2392,SorP!C:C,0))))</f>
        <v/>
      </c>
      <c r="U2392" s="168"/>
      <c r="V2392" s="169" t="e">
        <f>IF(C2392="",NA(),MATCH($B2392&amp;$C2392,'Smelter Look-up'!$J:$J,0))</f>
        <v>#N/A</v>
      </c>
      <c r="X2392" s="170">
        <f t="shared" ca="1" si="115"/>
        <v>0</v>
      </c>
      <c r="AB2392" s="314" t="str">
        <f t="shared" si="117"/>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6"/>
        <v/>
      </c>
      <c r="T2393" s="155" t="str">
        <f ca="1">IF(B2393="","",IF(ISERROR(MATCH($J2393,SorP!$B$1:$B$6226,0)),"",INDIRECT("'SorP'!$A$"&amp;MATCH($S2393&amp;$J2393,SorP!C:C,0))))</f>
        <v/>
      </c>
      <c r="U2393" s="168"/>
      <c r="V2393" s="169" t="e">
        <f>IF(C2393="",NA(),MATCH($B2393&amp;$C2393,'Smelter Look-up'!$J:$J,0))</f>
        <v>#N/A</v>
      </c>
      <c r="X2393" s="170">
        <f t="shared" ca="1" si="115"/>
        <v>0</v>
      </c>
      <c r="AB2393" s="314" t="str">
        <f t="shared" si="117"/>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6"/>
        <v/>
      </c>
      <c r="T2394" s="155" t="str">
        <f ca="1">IF(B2394="","",IF(ISERROR(MATCH($J2394,SorP!$B$1:$B$6226,0)),"",INDIRECT("'SorP'!$A$"&amp;MATCH($S2394&amp;$J2394,SorP!C:C,0))))</f>
        <v/>
      </c>
      <c r="U2394" s="168"/>
      <c r="V2394" s="169" t="e">
        <f>IF(C2394="",NA(),MATCH($B2394&amp;$C2394,'Smelter Look-up'!$J:$J,0))</f>
        <v>#N/A</v>
      </c>
      <c r="X2394" s="170">
        <f t="shared" ca="1" si="115"/>
        <v>0</v>
      </c>
      <c r="AB2394" s="314" t="str">
        <f t="shared" si="117"/>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6"/>
        <v/>
      </c>
      <c r="T2395" s="155" t="str">
        <f ca="1">IF(B2395="","",IF(ISERROR(MATCH($J2395,SorP!$B$1:$B$6226,0)),"",INDIRECT("'SorP'!$A$"&amp;MATCH($S2395&amp;$J2395,SorP!C:C,0))))</f>
        <v/>
      </c>
      <c r="U2395" s="168"/>
      <c r="V2395" s="169" t="e">
        <f>IF(C2395="",NA(),MATCH($B2395&amp;$C2395,'Smelter Look-up'!$J:$J,0))</f>
        <v>#N/A</v>
      </c>
      <c r="X2395" s="170">
        <f t="shared" ca="1" si="115"/>
        <v>0</v>
      </c>
      <c r="AB2395" s="314" t="str">
        <f t="shared" si="117"/>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6"/>
        <v/>
      </c>
      <c r="T2396" s="155" t="str">
        <f ca="1">IF(B2396="","",IF(ISERROR(MATCH($J2396,SorP!$B$1:$B$6226,0)),"",INDIRECT("'SorP'!$A$"&amp;MATCH($S2396&amp;$J2396,SorP!C:C,0))))</f>
        <v/>
      </c>
      <c r="U2396" s="168"/>
      <c r="V2396" s="169" t="e">
        <f>IF(C2396="",NA(),MATCH($B2396&amp;$C2396,'Smelter Look-up'!$J:$J,0))</f>
        <v>#N/A</v>
      </c>
      <c r="X2396" s="170">
        <f t="shared" ca="1" si="115"/>
        <v>0</v>
      </c>
      <c r="AB2396" s="314" t="str">
        <f t="shared" si="117"/>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6"/>
        <v/>
      </c>
      <c r="T2397" s="155" t="str">
        <f ca="1">IF(B2397="","",IF(ISERROR(MATCH($J2397,SorP!$B$1:$B$6226,0)),"",INDIRECT("'SorP'!$A$"&amp;MATCH($S2397&amp;$J2397,SorP!C:C,0))))</f>
        <v/>
      </c>
      <c r="U2397" s="168"/>
      <c r="V2397" s="169" t="e">
        <f>IF(C2397="",NA(),MATCH($B2397&amp;$C2397,'Smelter Look-up'!$J:$J,0))</f>
        <v>#N/A</v>
      </c>
      <c r="X2397" s="170">
        <f t="shared" ca="1" si="115"/>
        <v>0</v>
      </c>
      <c r="AB2397" s="314" t="str">
        <f t="shared" si="117"/>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6"/>
        <v/>
      </c>
      <c r="T2398" s="155" t="str">
        <f ca="1">IF(B2398="","",IF(ISERROR(MATCH($J2398,SorP!$B$1:$B$6226,0)),"",INDIRECT("'SorP'!$A$"&amp;MATCH($S2398&amp;$J2398,SorP!C:C,0))))</f>
        <v/>
      </c>
      <c r="U2398" s="168"/>
      <c r="V2398" s="169" t="e">
        <f>IF(C2398="",NA(),MATCH($B2398&amp;$C2398,'Smelter Look-up'!$J:$J,0))</f>
        <v>#N/A</v>
      </c>
      <c r="X2398" s="170">
        <f t="shared" ca="1" si="115"/>
        <v>0</v>
      </c>
      <c r="AB2398" s="314" t="str">
        <f t="shared" si="117"/>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6"/>
        <v/>
      </c>
      <c r="T2399" s="155" t="str">
        <f ca="1">IF(B2399="","",IF(ISERROR(MATCH($J2399,SorP!$B$1:$B$6226,0)),"",INDIRECT("'SorP'!$A$"&amp;MATCH($S2399&amp;$J2399,SorP!C:C,0))))</f>
        <v/>
      </c>
      <c r="U2399" s="168"/>
      <c r="V2399" s="169" t="e">
        <f>IF(C2399="",NA(),MATCH($B2399&amp;$C2399,'Smelter Look-up'!$J:$J,0))</f>
        <v>#N/A</v>
      </c>
      <c r="X2399" s="170">
        <f t="shared" ca="1" si="115"/>
        <v>0</v>
      </c>
      <c r="AB2399" s="314" t="str">
        <f t="shared" si="117"/>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6"/>
        <v/>
      </c>
      <c r="T2400" s="155" t="str">
        <f ca="1">IF(B2400="","",IF(ISERROR(MATCH($J2400,SorP!$B$1:$B$6226,0)),"",INDIRECT("'SorP'!$A$"&amp;MATCH($S2400&amp;$J2400,SorP!C:C,0))))</f>
        <v/>
      </c>
      <c r="U2400" s="168"/>
      <c r="V2400" s="169" t="e">
        <f>IF(C2400="",NA(),MATCH($B2400&amp;$C2400,'Smelter Look-up'!$J:$J,0))</f>
        <v>#N/A</v>
      </c>
      <c r="X2400" s="170">
        <f t="shared" ca="1" si="115"/>
        <v>0</v>
      </c>
      <c r="AB2400" s="314" t="str">
        <f t="shared" si="117"/>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6"/>
        <v/>
      </c>
      <c r="T2401" s="155" t="str">
        <f ca="1">IF(B2401="","",IF(ISERROR(MATCH($J2401,SorP!$B$1:$B$6226,0)),"",INDIRECT("'SorP'!$A$"&amp;MATCH($S2401&amp;$J2401,SorP!C:C,0))))</f>
        <v/>
      </c>
      <c r="U2401" s="168"/>
      <c r="V2401" s="169" t="e">
        <f>IF(C2401="",NA(),MATCH($B2401&amp;$C2401,'Smelter Look-up'!$J:$J,0))</f>
        <v>#N/A</v>
      </c>
      <c r="X2401" s="170">
        <f t="shared" ca="1" si="115"/>
        <v>0</v>
      </c>
      <c r="AB2401" s="314" t="str">
        <f t="shared" si="117"/>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6"/>
        <v/>
      </c>
      <c r="T2402" s="155" t="str">
        <f ca="1">IF(B2402="","",IF(ISERROR(MATCH($J2402,SorP!$B$1:$B$6226,0)),"",INDIRECT("'SorP'!$A$"&amp;MATCH($S2402&amp;$J2402,SorP!C:C,0))))</f>
        <v/>
      </c>
      <c r="U2402" s="168"/>
      <c r="V2402" s="169" t="e">
        <f>IF(C2402="",NA(),MATCH($B2402&amp;$C2402,'Smelter Look-up'!$J:$J,0))</f>
        <v>#N/A</v>
      </c>
      <c r="X2402" s="170">
        <f t="shared" ca="1" si="115"/>
        <v>0</v>
      </c>
      <c r="AB2402" s="314" t="str">
        <f t="shared" si="117"/>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6"/>
        <v/>
      </c>
      <c r="T2403" s="155" t="str">
        <f ca="1">IF(B2403="","",IF(ISERROR(MATCH($J2403,SorP!$B$1:$B$6226,0)),"",INDIRECT("'SorP'!$A$"&amp;MATCH($S2403&amp;$J2403,SorP!C:C,0))))</f>
        <v/>
      </c>
      <c r="U2403" s="168"/>
      <c r="V2403" s="169" t="e">
        <f>IF(C2403="",NA(),MATCH($B2403&amp;$C2403,'Smelter Look-up'!$J:$J,0))</f>
        <v>#N/A</v>
      </c>
      <c r="X2403" s="170">
        <f t="shared" ca="1" si="115"/>
        <v>0</v>
      </c>
      <c r="AB2403" s="314" t="str">
        <f t="shared" si="117"/>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6"/>
        <v/>
      </c>
      <c r="T2404" s="155" t="str">
        <f ca="1">IF(B2404="","",IF(ISERROR(MATCH($J2404,SorP!$B$1:$B$6226,0)),"",INDIRECT("'SorP'!$A$"&amp;MATCH($S2404&amp;$J2404,SorP!C:C,0))))</f>
        <v/>
      </c>
      <c r="U2404" s="168"/>
      <c r="V2404" s="169" t="e">
        <f>IF(C2404="",NA(),MATCH($B2404&amp;$C2404,'Smelter Look-up'!$J:$J,0))</f>
        <v>#N/A</v>
      </c>
      <c r="X2404" s="170">
        <f t="shared" ca="1" si="115"/>
        <v>0</v>
      </c>
      <c r="AB2404" s="314" t="str">
        <f t="shared" si="117"/>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6"/>
        <v/>
      </c>
      <c r="T2405" s="155" t="str">
        <f ca="1">IF(B2405="","",IF(ISERROR(MATCH($J2405,SorP!$B$1:$B$6226,0)),"",INDIRECT("'SorP'!$A$"&amp;MATCH($S2405&amp;$J2405,SorP!C:C,0))))</f>
        <v/>
      </c>
      <c r="U2405" s="168"/>
      <c r="V2405" s="169" t="e">
        <f>IF(C2405="",NA(),MATCH($B2405&amp;$C2405,'Smelter Look-up'!$J:$J,0))</f>
        <v>#N/A</v>
      </c>
      <c r="X2405" s="170">
        <f t="shared" ca="1" si="115"/>
        <v>0</v>
      </c>
      <c r="AB2405" s="314" t="str">
        <f t="shared" si="117"/>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6"/>
        <v/>
      </c>
      <c r="T2406" s="155" t="str">
        <f ca="1">IF(B2406="","",IF(ISERROR(MATCH($J2406,SorP!$B$1:$B$6226,0)),"",INDIRECT("'SorP'!$A$"&amp;MATCH($S2406&amp;$J2406,SorP!C:C,0))))</f>
        <v/>
      </c>
      <c r="U2406" s="168"/>
      <c r="V2406" s="169" t="e">
        <f>IF(C2406="",NA(),MATCH($B2406&amp;$C2406,'Smelter Look-up'!$J:$J,0))</f>
        <v>#N/A</v>
      </c>
      <c r="X2406" s="170">
        <f t="shared" ca="1" si="115"/>
        <v>0</v>
      </c>
      <c r="AB2406" s="314" t="str">
        <f t="shared" si="117"/>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6"/>
        <v/>
      </c>
      <c r="T2407" s="155" t="str">
        <f ca="1">IF(B2407="","",IF(ISERROR(MATCH($J2407,SorP!$B$1:$B$6226,0)),"",INDIRECT("'SorP'!$A$"&amp;MATCH($S2407&amp;$J2407,SorP!C:C,0))))</f>
        <v/>
      </c>
      <c r="U2407" s="168"/>
      <c r="V2407" s="169" t="e">
        <f>IF(C2407="",NA(),MATCH($B2407&amp;$C2407,'Smelter Look-up'!$J:$J,0))</f>
        <v>#N/A</v>
      </c>
      <c r="X2407" s="170">
        <f t="shared" ca="1" si="115"/>
        <v>0</v>
      </c>
      <c r="AB2407" s="314" t="str">
        <f t="shared" si="117"/>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6"/>
        <v/>
      </c>
      <c r="T2408" s="155" t="str">
        <f ca="1">IF(B2408="","",IF(ISERROR(MATCH($J2408,SorP!$B$1:$B$6226,0)),"",INDIRECT("'SorP'!$A$"&amp;MATCH($S2408&amp;$J2408,SorP!C:C,0))))</f>
        <v/>
      </c>
      <c r="U2408" s="168"/>
      <c r="V2408" s="169" t="e">
        <f>IF(C2408="",NA(),MATCH($B2408&amp;$C2408,'Smelter Look-up'!$J:$J,0))</f>
        <v>#N/A</v>
      </c>
      <c r="X2408" s="170">
        <f t="shared" ca="1" si="115"/>
        <v>0</v>
      </c>
      <c r="AB2408" s="314" t="str">
        <f t="shared" si="117"/>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6"/>
        <v/>
      </c>
      <c r="T2409" s="155" t="str">
        <f ca="1">IF(B2409="","",IF(ISERROR(MATCH($J2409,SorP!$B$1:$B$6226,0)),"",INDIRECT("'SorP'!$A$"&amp;MATCH($S2409&amp;$J2409,SorP!C:C,0))))</f>
        <v/>
      </c>
      <c r="U2409" s="168"/>
      <c r="V2409" s="169" t="e">
        <f>IF(C2409="",NA(),MATCH($B2409&amp;$C2409,'Smelter Look-up'!$J:$J,0))</f>
        <v>#N/A</v>
      </c>
      <c r="X2409" s="170">
        <f t="shared" ca="1" si="115"/>
        <v>0</v>
      </c>
      <c r="AB2409" s="314" t="str">
        <f t="shared" si="117"/>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6"/>
        <v/>
      </c>
      <c r="T2410" s="155" t="str">
        <f ca="1">IF(B2410="","",IF(ISERROR(MATCH($J2410,SorP!$B$1:$B$6226,0)),"",INDIRECT("'SorP'!$A$"&amp;MATCH($S2410&amp;$J2410,SorP!C:C,0))))</f>
        <v/>
      </c>
      <c r="U2410" s="168"/>
      <c r="V2410" s="169" t="e">
        <f>IF(C2410="",NA(),MATCH($B2410&amp;$C2410,'Smelter Look-up'!$J:$J,0))</f>
        <v>#N/A</v>
      </c>
      <c r="X2410" s="170">
        <f t="shared" ca="1" si="115"/>
        <v>0</v>
      </c>
      <c r="AB2410" s="314" t="str">
        <f t="shared" si="117"/>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6"/>
        <v/>
      </c>
      <c r="T2411" s="155" t="str">
        <f ca="1">IF(B2411="","",IF(ISERROR(MATCH($J2411,SorP!$B$1:$B$6226,0)),"",INDIRECT("'SorP'!$A$"&amp;MATCH($S2411&amp;$J2411,SorP!C:C,0))))</f>
        <v/>
      </c>
      <c r="U2411" s="168"/>
      <c r="V2411" s="169" t="e">
        <f>IF(C2411="",NA(),MATCH($B2411&amp;$C2411,'Smelter Look-up'!$J:$J,0))</f>
        <v>#N/A</v>
      </c>
      <c r="X2411" s="170">
        <f t="shared" ca="1" si="115"/>
        <v>0</v>
      </c>
      <c r="AB2411" s="314" t="str">
        <f t="shared" si="117"/>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6"/>
        <v/>
      </c>
      <c r="T2412" s="155" t="str">
        <f ca="1">IF(B2412="","",IF(ISERROR(MATCH($J2412,SorP!$B$1:$B$6226,0)),"",INDIRECT("'SorP'!$A$"&amp;MATCH($S2412&amp;$J2412,SorP!C:C,0))))</f>
        <v/>
      </c>
      <c r="U2412" s="168"/>
      <c r="V2412" s="169" t="e">
        <f>IF(C2412="",NA(),MATCH($B2412&amp;$C2412,'Smelter Look-up'!$J:$J,0))</f>
        <v>#N/A</v>
      </c>
      <c r="X2412" s="170">
        <f t="shared" ca="1" si="115"/>
        <v>0</v>
      </c>
      <c r="AB2412" s="314" t="str">
        <f t="shared" si="117"/>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6"/>
        <v/>
      </c>
      <c r="T2413" s="155" t="str">
        <f ca="1">IF(B2413="","",IF(ISERROR(MATCH($J2413,SorP!$B$1:$B$6226,0)),"",INDIRECT("'SorP'!$A$"&amp;MATCH($S2413&amp;$J2413,SorP!C:C,0))))</f>
        <v/>
      </c>
      <c r="U2413" s="168"/>
      <c r="V2413" s="169" t="e">
        <f>IF(C2413="",NA(),MATCH($B2413&amp;$C2413,'Smelter Look-up'!$J:$J,0))</f>
        <v>#N/A</v>
      </c>
      <c r="X2413" s="170">
        <f t="shared" ca="1" si="115"/>
        <v>0</v>
      </c>
      <c r="AB2413" s="314" t="str">
        <f t="shared" si="117"/>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6"/>
        <v/>
      </c>
      <c r="T2414" s="155" t="str">
        <f ca="1">IF(B2414="","",IF(ISERROR(MATCH($J2414,SorP!$B$1:$B$6226,0)),"",INDIRECT("'SorP'!$A$"&amp;MATCH($S2414&amp;$J2414,SorP!C:C,0))))</f>
        <v/>
      </c>
      <c r="U2414" s="168"/>
      <c r="V2414" s="169" t="e">
        <f>IF(C2414="",NA(),MATCH($B2414&amp;$C2414,'Smelter Look-up'!$J:$J,0))</f>
        <v>#N/A</v>
      </c>
      <c r="X2414" s="170">
        <f t="shared" ca="1" si="115"/>
        <v>0</v>
      </c>
      <c r="AB2414" s="314" t="str">
        <f t="shared" si="117"/>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6"/>
        <v/>
      </c>
      <c r="T2415" s="155" t="str">
        <f ca="1">IF(B2415="","",IF(ISERROR(MATCH($J2415,SorP!$B$1:$B$6226,0)),"",INDIRECT("'SorP'!$A$"&amp;MATCH($S2415&amp;$J2415,SorP!C:C,0))))</f>
        <v/>
      </c>
      <c r="U2415" s="168"/>
      <c r="V2415" s="169" t="e">
        <f>IF(C2415="",NA(),MATCH($B2415&amp;$C2415,'Smelter Look-up'!$J:$J,0))</f>
        <v>#N/A</v>
      </c>
      <c r="X2415" s="170">
        <f t="shared" ca="1" si="115"/>
        <v>0</v>
      </c>
      <c r="AB2415" s="314" t="str">
        <f t="shared" si="117"/>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6"/>
        <v/>
      </c>
      <c r="T2416" s="155" t="str">
        <f ca="1">IF(B2416="","",IF(ISERROR(MATCH($J2416,SorP!$B$1:$B$6226,0)),"",INDIRECT("'SorP'!$A$"&amp;MATCH($S2416&amp;$J2416,SorP!C:C,0))))</f>
        <v/>
      </c>
      <c r="U2416" s="168"/>
      <c r="V2416" s="169" t="e">
        <f>IF(C2416="",NA(),MATCH($B2416&amp;$C2416,'Smelter Look-up'!$J:$J,0))</f>
        <v>#N/A</v>
      </c>
      <c r="X2416" s="170">
        <f t="shared" ca="1" si="115"/>
        <v>0</v>
      </c>
      <c r="AB2416" s="314" t="str">
        <f t="shared" si="117"/>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6"/>
        <v/>
      </c>
      <c r="T2417" s="155" t="str">
        <f ca="1">IF(B2417="","",IF(ISERROR(MATCH($J2417,SorP!$B$1:$B$6226,0)),"",INDIRECT("'SorP'!$A$"&amp;MATCH($S2417&amp;$J2417,SorP!C:C,0))))</f>
        <v/>
      </c>
      <c r="U2417" s="168"/>
      <c r="V2417" s="169" t="e">
        <f>IF(C2417="",NA(),MATCH($B2417&amp;$C2417,'Smelter Look-up'!$J:$J,0))</f>
        <v>#N/A</v>
      </c>
      <c r="X2417" s="170">
        <f t="shared" ca="1" si="115"/>
        <v>0</v>
      </c>
      <c r="AB2417" s="314" t="str">
        <f t="shared" si="117"/>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6"/>
        <v/>
      </c>
      <c r="T2418" s="155" t="str">
        <f ca="1">IF(B2418="","",IF(ISERROR(MATCH($J2418,SorP!$B$1:$B$6226,0)),"",INDIRECT("'SorP'!$A$"&amp;MATCH($S2418&amp;$J2418,SorP!C:C,0))))</f>
        <v/>
      </c>
      <c r="U2418" s="168"/>
      <c r="V2418" s="169" t="e">
        <f>IF(C2418="",NA(),MATCH($B2418&amp;$C2418,'Smelter Look-up'!$J:$J,0))</f>
        <v>#N/A</v>
      </c>
      <c r="X2418" s="170">
        <f t="shared" ca="1" si="115"/>
        <v>0</v>
      </c>
      <c r="AB2418" s="314" t="str">
        <f t="shared" si="117"/>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6"/>
        <v/>
      </c>
      <c r="T2419" s="155" t="str">
        <f ca="1">IF(B2419="","",IF(ISERROR(MATCH($J2419,SorP!$B$1:$B$6226,0)),"",INDIRECT("'SorP'!$A$"&amp;MATCH($S2419&amp;$J2419,SorP!C:C,0))))</f>
        <v/>
      </c>
      <c r="U2419" s="168"/>
      <c r="V2419" s="169" t="e">
        <f>IF(C2419="",NA(),MATCH($B2419&amp;$C2419,'Smelter Look-up'!$J:$J,0))</f>
        <v>#N/A</v>
      </c>
      <c r="X2419" s="170">
        <f t="shared" ca="1" si="115"/>
        <v>0</v>
      </c>
      <c r="AB2419" s="314" t="str">
        <f t="shared" si="117"/>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6"/>
        <v/>
      </c>
      <c r="T2420" s="155" t="str">
        <f ca="1">IF(B2420="","",IF(ISERROR(MATCH($J2420,SorP!$B$1:$B$6226,0)),"",INDIRECT("'SorP'!$A$"&amp;MATCH($S2420&amp;$J2420,SorP!C:C,0))))</f>
        <v/>
      </c>
      <c r="U2420" s="168"/>
      <c r="V2420" s="169" t="e">
        <f>IF(C2420="",NA(),MATCH($B2420&amp;$C2420,'Smelter Look-up'!$J:$J,0))</f>
        <v>#N/A</v>
      </c>
      <c r="X2420" s="170">
        <f t="shared" ca="1" si="115"/>
        <v>0</v>
      </c>
      <c r="AB2420" s="314" t="str">
        <f t="shared" si="117"/>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6"/>
        <v/>
      </c>
      <c r="T2421" s="155" t="str">
        <f ca="1">IF(B2421="","",IF(ISERROR(MATCH($J2421,SorP!$B$1:$B$6226,0)),"",INDIRECT("'SorP'!$A$"&amp;MATCH($S2421&amp;$J2421,SorP!C:C,0))))</f>
        <v/>
      </c>
      <c r="U2421" s="168"/>
      <c r="V2421" s="169" t="e">
        <f>IF(C2421="",NA(),MATCH($B2421&amp;$C2421,'Smelter Look-up'!$J:$J,0))</f>
        <v>#N/A</v>
      </c>
      <c r="X2421" s="170">
        <f t="shared" ca="1" si="115"/>
        <v>0</v>
      </c>
      <c r="AB2421" s="314" t="str">
        <f t="shared" si="117"/>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6"/>
        <v/>
      </c>
      <c r="T2422" s="155" t="str">
        <f ca="1">IF(B2422="","",IF(ISERROR(MATCH($J2422,SorP!$B$1:$B$6226,0)),"",INDIRECT("'SorP'!$A$"&amp;MATCH($S2422&amp;$J2422,SorP!C:C,0))))</f>
        <v/>
      </c>
      <c r="U2422" s="168"/>
      <c r="V2422" s="169" t="e">
        <f>IF(C2422="",NA(),MATCH($B2422&amp;$C2422,'Smelter Look-up'!$J:$J,0))</f>
        <v>#N/A</v>
      </c>
      <c r="X2422" s="170">
        <f t="shared" ca="1" si="115"/>
        <v>0</v>
      </c>
      <c r="AB2422" s="314" t="str">
        <f t="shared" si="117"/>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6"/>
        <v/>
      </c>
      <c r="T2423" s="155" t="str">
        <f ca="1">IF(B2423="","",IF(ISERROR(MATCH($J2423,SorP!$B$1:$B$6226,0)),"",INDIRECT("'SorP'!$A$"&amp;MATCH($S2423&amp;$J2423,SorP!C:C,0))))</f>
        <v/>
      </c>
      <c r="U2423" s="168"/>
      <c r="V2423" s="169" t="e">
        <f>IF(C2423="",NA(),MATCH($B2423&amp;$C2423,'Smelter Look-up'!$J:$J,0))</f>
        <v>#N/A</v>
      </c>
      <c r="X2423" s="170">
        <f t="shared" ca="1" si="115"/>
        <v>0</v>
      </c>
      <c r="AB2423" s="314" t="str">
        <f t="shared" si="117"/>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6"/>
        <v/>
      </c>
      <c r="T2424" s="155" t="str">
        <f ca="1">IF(B2424="","",IF(ISERROR(MATCH($J2424,SorP!$B$1:$B$6226,0)),"",INDIRECT("'SorP'!$A$"&amp;MATCH($S2424&amp;$J2424,SorP!C:C,0))))</f>
        <v/>
      </c>
      <c r="U2424" s="168"/>
      <c r="V2424" s="169" t="e">
        <f>IF(C2424="",NA(),MATCH($B2424&amp;$C2424,'Smelter Look-up'!$J:$J,0))</f>
        <v>#N/A</v>
      </c>
      <c r="X2424" s="170">
        <f t="shared" ca="1" si="115"/>
        <v>0</v>
      </c>
      <c r="AB2424" s="314" t="str">
        <f t="shared" si="117"/>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6"/>
        <v/>
      </c>
      <c r="T2425" s="155" t="str">
        <f ca="1">IF(B2425="","",IF(ISERROR(MATCH($J2425,SorP!$B$1:$B$6226,0)),"",INDIRECT("'SorP'!$A$"&amp;MATCH($S2425&amp;$J2425,SorP!C:C,0))))</f>
        <v/>
      </c>
      <c r="U2425" s="168"/>
      <c r="V2425" s="169" t="e">
        <f>IF(C2425="",NA(),MATCH($B2425&amp;$C2425,'Smelter Look-up'!$J:$J,0))</f>
        <v>#N/A</v>
      </c>
      <c r="X2425" s="170">
        <f t="shared" ca="1" si="115"/>
        <v>0</v>
      </c>
      <c r="AB2425" s="314" t="str">
        <f t="shared" si="117"/>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6"/>
        <v/>
      </c>
      <c r="T2426" s="155" t="str">
        <f ca="1">IF(B2426="","",IF(ISERROR(MATCH($J2426,SorP!$B$1:$B$6226,0)),"",INDIRECT("'SorP'!$A$"&amp;MATCH($S2426&amp;$J2426,SorP!C:C,0))))</f>
        <v/>
      </c>
      <c r="U2426" s="168"/>
      <c r="V2426" s="169" t="e">
        <f>IF(C2426="",NA(),MATCH($B2426&amp;$C2426,'Smelter Look-up'!$J:$J,0))</f>
        <v>#N/A</v>
      </c>
      <c r="X2426" s="170">
        <f t="shared" ca="1" si="115"/>
        <v>0</v>
      </c>
      <c r="AB2426" s="314" t="str">
        <f t="shared" si="117"/>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6"/>
        <v/>
      </c>
      <c r="T2427" s="155" t="str">
        <f ca="1">IF(B2427="","",IF(ISERROR(MATCH($J2427,SorP!$B$1:$B$6226,0)),"",INDIRECT("'SorP'!$A$"&amp;MATCH($S2427&amp;$J2427,SorP!C:C,0))))</f>
        <v/>
      </c>
      <c r="U2427" s="168"/>
      <c r="V2427" s="169" t="e">
        <f>IF(C2427="",NA(),MATCH($B2427&amp;$C2427,'Smelter Look-up'!$J:$J,0))</f>
        <v>#N/A</v>
      </c>
      <c r="X2427" s="170">
        <f t="shared" ca="1" si="115"/>
        <v>0</v>
      </c>
      <c r="AB2427" s="314" t="str">
        <f t="shared" si="117"/>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6"/>
        <v/>
      </c>
      <c r="T2428" s="155" t="str">
        <f ca="1">IF(B2428="","",IF(ISERROR(MATCH($J2428,SorP!$B$1:$B$6226,0)),"",INDIRECT("'SorP'!$A$"&amp;MATCH($S2428&amp;$J2428,SorP!C:C,0))))</f>
        <v/>
      </c>
      <c r="U2428" s="168"/>
      <c r="V2428" s="169" t="e">
        <f>IF(C2428="",NA(),MATCH($B2428&amp;$C2428,'Smelter Look-up'!$J:$J,0))</f>
        <v>#N/A</v>
      </c>
      <c r="X2428" s="170">
        <f t="shared" ca="1" si="115"/>
        <v>0</v>
      </c>
      <c r="AB2428" s="314" t="str">
        <f t="shared" si="117"/>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6"/>
        <v/>
      </c>
      <c r="T2429" s="155" t="str">
        <f ca="1">IF(B2429="","",IF(ISERROR(MATCH($J2429,SorP!$B$1:$B$6226,0)),"",INDIRECT("'SorP'!$A$"&amp;MATCH($S2429&amp;$J2429,SorP!C:C,0))))</f>
        <v/>
      </c>
      <c r="U2429" s="168"/>
      <c r="V2429" s="169" t="e">
        <f>IF(C2429="",NA(),MATCH($B2429&amp;$C2429,'Smelter Look-up'!$J:$J,0))</f>
        <v>#N/A</v>
      </c>
      <c r="X2429" s="170">
        <f t="shared" ca="1" si="115"/>
        <v>0</v>
      </c>
      <c r="AB2429" s="314" t="str">
        <f t="shared" si="117"/>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6"/>
        <v/>
      </c>
      <c r="T2430" s="155" t="str">
        <f ca="1">IF(B2430="","",IF(ISERROR(MATCH($J2430,SorP!$B$1:$B$6226,0)),"",INDIRECT("'SorP'!$A$"&amp;MATCH($S2430&amp;$J2430,SorP!C:C,0))))</f>
        <v/>
      </c>
      <c r="U2430" s="168"/>
      <c r="V2430" s="169" t="e">
        <f>IF(C2430="",NA(),MATCH($B2430&amp;$C2430,'Smelter Look-up'!$J:$J,0))</f>
        <v>#N/A</v>
      </c>
      <c r="X2430" s="170">
        <f t="shared" ca="1" si="115"/>
        <v>0</v>
      </c>
      <c r="AB2430" s="314" t="str">
        <f t="shared" si="117"/>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6"/>
        <v/>
      </c>
      <c r="T2431" s="155" t="str">
        <f ca="1">IF(B2431="","",IF(ISERROR(MATCH($J2431,SorP!$B$1:$B$6226,0)),"",INDIRECT("'SorP'!$A$"&amp;MATCH($S2431&amp;$J2431,SorP!C:C,0))))</f>
        <v/>
      </c>
      <c r="U2431" s="168"/>
      <c r="V2431" s="169" t="e">
        <f>IF(C2431="",NA(),MATCH($B2431&amp;$C2431,'Smelter Look-up'!$J:$J,0))</f>
        <v>#N/A</v>
      </c>
      <c r="X2431" s="170">
        <f t="shared" ref="X2431:X2494" ca="1" si="118">IF(AND(C2431="Smelter not listed",OR(LEN(D2431)=0,LEN(E2431)=0)),1,0)</f>
        <v>0</v>
      </c>
      <c r="AB2431" s="314" t="str">
        <f t="shared" si="117"/>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9">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8"/>
        <v>0</v>
      </c>
      <c r="AB2432" s="314" t="str">
        <f t="shared" si="117"/>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9"/>
        <v/>
      </c>
      <c r="T2433" s="155" t="str">
        <f ca="1">IF(B2433="","",IF(ISERROR(MATCH($J2433,SorP!$B$1:$B$6226,0)),"",INDIRECT("'SorP'!$A$"&amp;MATCH($S2433&amp;$J2433,SorP!C:C,0))))</f>
        <v/>
      </c>
      <c r="U2433" s="168"/>
      <c r="V2433" s="169" t="e">
        <f>IF(C2433="",NA(),MATCH($B2433&amp;$C2433,'Smelter Look-up'!$J:$J,0))</f>
        <v>#N/A</v>
      </c>
      <c r="X2433" s="170">
        <f t="shared" ca="1" si="118"/>
        <v>0</v>
      </c>
      <c r="AB2433" s="314" t="str">
        <f t="shared" si="117"/>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9"/>
        <v/>
      </c>
      <c r="T2434" s="155" t="str">
        <f ca="1">IF(B2434="","",IF(ISERROR(MATCH($J2434,SorP!$B$1:$B$6226,0)),"",INDIRECT("'SorP'!$A$"&amp;MATCH($S2434&amp;$J2434,SorP!C:C,0))))</f>
        <v/>
      </c>
      <c r="U2434" s="168"/>
      <c r="V2434" s="169" t="e">
        <f>IF(C2434="",NA(),MATCH($B2434&amp;$C2434,'Smelter Look-up'!$J:$J,0))</f>
        <v>#N/A</v>
      </c>
      <c r="X2434" s="170">
        <f t="shared" ca="1" si="118"/>
        <v>0</v>
      </c>
      <c r="AB2434" s="314" t="str">
        <f t="shared" si="117"/>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9"/>
        <v/>
      </c>
      <c r="T2435" s="155" t="str">
        <f ca="1">IF(B2435="","",IF(ISERROR(MATCH($J2435,SorP!$B$1:$B$6226,0)),"",INDIRECT("'SorP'!$A$"&amp;MATCH($S2435&amp;$J2435,SorP!C:C,0))))</f>
        <v/>
      </c>
      <c r="U2435" s="168"/>
      <c r="V2435" s="169" t="e">
        <f>IF(C2435="",NA(),MATCH($B2435&amp;$C2435,'Smelter Look-up'!$J:$J,0))</f>
        <v>#N/A</v>
      </c>
      <c r="X2435" s="170">
        <f t="shared" ca="1" si="118"/>
        <v>0</v>
      </c>
      <c r="AB2435" s="314" t="str">
        <f t="shared" si="117"/>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9"/>
        <v/>
      </c>
      <c r="T2436" s="155" t="str">
        <f ca="1">IF(B2436="","",IF(ISERROR(MATCH($J2436,SorP!$B$1:$B$6226,0)),"",INDIRECT("'SorP'!$A$"&amp;MATCH($S2436&amp;$J2436,SorP!C:C,0))))</f>
        <v/>
      </c>
      <c r="U2436" s="168"/>
      <c r="V2436" s="169" t="e">
        <f>IF(C2436="",NA(),MATCH($B2436&amp;$C2436,'Smelter Look-up'!$J:$J,0))</f>
        <v>#N/A</v>
      </c>
      <c r="X2436" s="170">
        <f t="shared" ca="1" si="118"/>
        <v>0</v>
      </c>
      <c r="AB2436" s="314" t="str">
        <f t="shared" si="117"/>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9"/>
        <v/>
      </c>
      <c r="T2437" s="155" t="str">
        <f ca="1">IF(B2437="","",IF(ISERROR(MATCH($J2437,SorP!$B$1:$B$6226,0)),"",INDIRECT("'SorP'!$A$"&amp;MATCH($S2437&amp;$J2437,SorP!C:C,0))))</f>
        <v/>
      </c>
      <c r="U2437" s="168"/>
      <c r="V2437" s="169" t="e">
        <f>IF(C2437="",NA(),MATCH($B2437&amp;$C2437,'Smelter Look-up'!$J:$J,0))</f>
        <v>#N/A</v>
      </c>
      <c r="X2437" s="170">
        <f t="shared" ca="1" si="118"/>
        <v>0</v>
      </c>
      <c r="AB2437" s="314" t="str">
        <f t="shared" si="117"/>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9"/>
        <v/>
      </c>
      <c r="T2438" s="155" t="str">
        <f ca="1">IF(B2438="","",IF(ISERROR(MATCH($J2438,SorP!$B$1:$B$6226,0)),"",INDIRECT("'SorP'!$A$"&amp;MATCH($S2438&amp;$J2438,SorP!C:C,0))))</f>
        <v/>
      </c>
      <c r="U2438" s="168"/>
      <c r="V2438" s="169" t="e">
        <f>IF(C2438="",NA(),MATCH($B2438&amp;$C2438,'Smelter Look-up'!$J:$J,0))</f>
        <v>#N/A</v>
      </c>
      <c r="X2438" s="170">
        <f t="shared" ca="1" si="118"/>
        <v>0</v>
      </c>
      <c r="AB2438" s="314" t="str">
        <f t="shared" ref="AB2438:AB2504" si="120">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9"/>
        <v/>
      </c>
      <c r="T2439" s="155" t="str">
        <f ca="1">IF(B2439="","",IF(ISERROR(MATCH($J2439,SorP!$B$1:$B$6226,0)),"",INDIRECT("'SorP'!$A$"&amp;MATCH($S2439&amp;$J2439,SorP!C:C,0))))</f>
        <v/>
      </c>
      <c r="U2439" s="168"/>
      <c r="V2439" s="169" t="e">
        <f>IF(C2439="",NA(),MATCH($B2439&amp;$C2439,'Smelter Look-up'!$J:$J,0))</f>
        <v>#N/A</v>
      </c>
      <c r="X2439" s="170">
        <f t="shared" ca="1" si="118"/>
        <v>0</v>
      </c>
      <c r="AB2439" s="314" t="str">
        <f t="shared" si="120"/>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9"/>
        <v/>
      </c>
      <c r="T2440" s="155" t="str">
        <f ca="1">IF(B2440="","",IF(ISERROR(MATCH($J2440,SorP!$B$1:$B$6226,0)),"",INDIRECT("'SorP'!$A$"&amp;MATCH($S2440&amp;$J2440,SorP!C:C,0))))</f>
        <v/>
      </c>
      <c r="U2440" s="168"/>
      <c r="V2440" s="169" t="e">
        <f>IF(C2440="",NA(),MATCH($B2440&amp;$C2440,'Smelter Look-up'!$J:$J,0))</f>
        <v>#N/A</v>
      </c>
      <c r="X2440" s="170">
        <f t="shared" ca="1" si="118"/>
        <v>0</v>
      </c>
      <c r="AB2440" s="314" t="str">
        <f t="shared" si="120"/>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9"/>
        <v/>
      </c>
      <c r="T2441" s="155" t="str">
        <f ca="1">IF(B2441="","",IF(ISERROR(MATCH($J2441,SorP!$B$1:$B$6226,0)),"",INDIRECT("'SorP'!$A$"&amp;MATCH($S2441&amp;$J2441,SorP!C:C,0))))</f>
        <v/>
      </c>
      <c r="U2441" s="168"/>
      <c r="V2441" s="169" t="e">
        <f>IF(C2441="",NA(),MATCH($B2441&amp;$C2441,'Smelter Look-up'!$J:$J,0))</f>
        <v>#N/A</v>
      </c>
      <c r="X2441" s="170">
        <f t="shared" ca="1" si="118"/>
        <v>0</v>
      </c>
      <c r="AB2441" s="314" t="str">
        <f t="shared" si="120"/>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9"/>
        <v/>
      </c>
      <c r="T2442" s="155" t="str">
        <f ca="1">IF(B2442="","",IF(ISERROR(MATCH($J2442,SorP!$B$1:$B$6226,0)),"",INDIRECT("'SorP'!$A$"&amp;MATCH($S2442&amp;$J2442,SorP!C:C,0))))</f>
        <v/>
      </c>
      <c r="U2442" s="168"/>
      <c r="V2442" s="169" t="e">
        <f>IF(C2442="",NA(),MATCH($B2442&amp;$C2442,'Smelter Look-up'!$J:$J,0))</f>
        <v>#N/A</v>
      </c>
      <c r="X2442" s="170">
        <f t="shared" ca="1" si="118"/>
        <v>0</v>
      </c>
      <c r="AB2442" s="314" t="str">
        <f t="shared" si="120"/>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9"/>
        <v/>
      </c>
      <c r="T2443" s="155" t="str">
        <f ca="1">IF(B2443="","",IF(ISERROR(MATCH($J2443,SorP!$B$1:$B$6226,0)),"",INDIRECT("'SorP'!$A$"&amp;MATCH($S2443&amp;$J2443,SorP!C:C,0))))</f>
        <v/>
      </c>
      <c r="U2443" s="168"/>
      <c r="V2443" s="169" t="e">
        <f>IF(C2443="",NA(),MATCH($B2443&amp;$C2443,'Smelter Look-up'!$J:$J,0))</f>
        <v>#N/A</v>
      </c>
      <c r="X2443" s="170">
        <f t="shared" ca="1" si="118"/>
        <v>0</v>
      </c>
      <c r="AB2443" s="314" t="str">
        <f t="shared" si="120"/>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9"/>
        <v/>
      </c>
      <c r="T2444" s="155" t="str">
        <f ca="1">IF(B2444="","",IF(ISERROR(MATCH($J2444,SorP!$B$1:$B$6226,0)),"",INDIRECT("'SorP'!$A$"&amp;MATCH($S2444&amp;$J2444,SorP!C:C,0))))</f>
        <v/>
      </c>
      <c r="U2444" s="168"/>
      <c r="V2444" s="169" t="e">
        <f>IF(C2444="",NA(),MATCH($B2444&amp;$C2444,'Smelter Look-up'!$J:$J,0))</f>
        <v>#N/A</v>
      </c>
      <c r="X2444" s="170">
        <f t="shared" ca="1" si="118"/>
        <v>0</v>
      </c>
      <c r="AB2444" s="314" t="str">
        <f t="shared" si="120"/>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9"/>
        <v/>
      </c>
      <c r="T2445" s="155" t="str">
        <f ca="1">IF(B2445="","",IF(ISERROR(MATCH($J2445,SorP!$B$1:$B$6226,0)),"",INDIRECT("'SorP'!$A$"&amp;MATCH($S2445&amp;$J2445,SorP!C:C,0))))</f>
        <v/>
      </c>
      <c r="U2445" s="168"/>
      <c r="V2445" s="169" t="e">
        <f>IF(C2445="",NA(),MATCH($B2445&amp;$C2445,'Smelter Look-up'!$J:$J,0))</f>
        <v>#N/A</v>
      </c>
      <c r="X2445" s="170">
        <f t="shared" ca="1" si="118"/>
        <v>0</v>
      </c>
      <c r="AB2445" s="314" t="str">
        <f t="shared" si="120"/>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9"/>
        <v/>
      </c>
      <c r="T2446" s="155" t="str">
        <f ca="1">IF(B2446="","",IF(ISERROR(MATCH($J2446,SorP!$B$1:$B$6226,0)),"",INDIRECT("'SorP'!$A$"&amp;MATCH($S2446&amp;$J2446,SorP!C:C,0))))</f>
        <v/>
      </c>
      <c r="U2446" s="168"/>
      <c r="V2446" s="169" t="e">
        <f>IF(C2446="",NA(),MATCH($B2446&amp;$C2446,'Smelter Look-up'!$J:$J,0))</f>
        <v>#N/A</v>
      </c>
      <c r="X2446" s="170">
        <f t="shared" ca="1" si="118"/>
        <v>0</v>
      </c>
      <c r="AB2446" s="314" t="str">
        <f t="shared" si="120"/>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9"/>
        <v/>
      </c>
      <c r="T2447" s="155" t="str">
        <f ca="1">IF(B2447="","",IF(ISERROR(MATCH($J2447,SorP!$B$1:$B$6226,0)),"",INDIRECT("'SorP'!$A$"&amp;MATCH($S2447&amp;$J2447,SorP!C:C,0))))</f>
        <v/>
      </c>
      <c r="U2447" s="168"/>
      <c r="V2447" s="169" t="e">
        <f>IF(C2447="",NA(),MATCH($B2447&amp;$C2447,'Smelter Look-up'!$J:$J,0))</f>
        <v>#N/A</v>
      </c>
      <c r="X2447" s="170">
        <f t="shared" ca="1" si="118"/>
        <v>0</v>
      </c>
      <c r="AB2447" s="314" t="str">
        <f t="shared" si="120"/>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9"/>
        <v/>
      </c>
      <c r="T2448" s="155" t="str">
        <f ca="1">IF(B2448="","",IF(ISERROR(MATCH($J2448,SorP!$B$1:$B$6226,0)),"",INDIRECT("'SorP'!$A$"&amp;MATCH($S2448&amp;$J2448,SorP!C:C,0))))</f>
        <v/>
      </c>
      <c r="U2448" s="168"/>
      <c r="V2448" s="169" t="e">
        <f>IF(C2448="",NA(),MATCH($B2448&amp;$C2448,'Smelter Look-up'!$J:$J,0))</f>
        <v>#N/A</v>
      </c>
      <c r="X2448" s="170">
        <f t="shared" ca="1" si="118"/>
        <v>0</v>
      </c>
      <c r="AB2448" s="314" t="str">
        <f t="shared" si="120"/>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9"/>
        <v/>
      </c>
      <c r="T2449" s="155" t="str">
        <f ca="1">IF(B2449="","",IF(ISERROR(MATCH($J2449,SorP!$B$1:$B$6226,0)),"",INDIRECT("'SorP'!$A$"&amp;MATCH($S2449&amp;$J2449,SorP!C:C,0))))</f>
        <v/>
      </c>
      <c r="U2449" s="168"/>
      <c r="V2449" s="169" t="e">
        <f>IF(C2449="",NA(),MATCH($B2449&amp;$C2449,'Smelter Look-up'!$J:$J,0))</f>
        <v>#N/A</v>
      </c>
      <c r="X2449" s="170">
        <f t="shared" ca="1" si="118"/>
        <v>0</v>
      </c>
      <c r="AB2449" s="314" t="str">
        <f t="shared" si="120"/>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9"/>
        <v/>
      </c>
      <c r="T2450" s="155" t="str">
        <f ca="1">IF(B2450="","",IF(ISERROR(MATCH($J2450,SorP!$B$1:$B$6226,0)),"",INDIRECT("'SorP'!$A$"&amp;MATCH($S2450&amp;$J2450,SorP!C:C,0))))</f>
        <v/>
      </c>
      <c r="U2450" s="168"/>
      <c r="V2450" s="169" t="e">
        <f>IF(C2450="",NA(),MATCH($B2450&amp;$C2450,'Smelter Look-up'!$J:$J,0))</f>
        <v>#N/A</v>
      </c>
      <c r="X2450" s="170">
        <f t="shared" ca="1" si="118"/>
        <v>0</v>
      </c>
      <c r="AB2450" s="314" t="str">
        <f t="shared" si="120"/>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9"/>
        <v/>
      </c>
      <c r="T2451" s="155" t="str">
        <f ca="1">IF(B2451="","",IF(ISERROR(MATCH($J2451,SorP!$B$1:$B$6226,0)),"",INDIRECT("'SorP'!$A$"&amp;MATCH($S2451&amp;$J2451,SorP!C:C,0))))</f>
        <v/>
      </c>
      <c r="U2451" s="168"/>
      <c r="V2451" s="169" t="e">
        <f>IF(C2451="",NA(),MATCH($B2451&amp;$C2451,'Smelter Look-up'!$J:$J,0))</f>
        <v>#N/A</v>
      </c>
      <c r="X2451" s="170">
        <f t="shared" ca="1" si="118"/>
        <v>0</v>
      </c>
      <c r="AB2451" s="314" t="str">
        <f t="shared" si="120"/>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9"/>
        <v/>
      </c>
      <c r="T2452" s="155" t="str">
        <f ca="1">IF(B2452="","",IF(ISERROR(MATCH($J2452,SorP!$B$1:$B$6226,0)),"",INDIRECT("'SorP'!$A$"&amp;MATCH($S2452&amp;$J2452,SorP!C:C,0))))</f>
        <v/>
      </c>
      <c r="U2452" s="168"/>
      <c r="V2452" s="169" t="e">
        <f>IF(C2452="",NA(),MATCH($B2452&amp;$C2452,'Smelter Look-up'!$J:$J,0))</f>
        <v>#N/A</v>
      </c>
      <c r="X2452" s="170">
        <f t="shared" ca="1" si="118"/>
        <v>0</v>
      </c>
      <c r="AB2452" s="314" t="str">
        <f t="shared" si="120"/>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9"/>
        <v/>
      </c>
      <c r="T2453" s="155" t="str">
        <f ca="1">IF(B2453="","",IF(ISERROR(MATCH($J2453,SorP!$B$1:$B$6226,0)),"",INDIRECT("'SorP'!$A$"&amp;MATCH($S2453&amp;$J2453,SorP!C:C,0))))</f>
        <v/>
      </c>
      <c r="U2453" s="168"/>
      <c r="V2453" s="169" t="e">
        <f>IF(C2453="",NA(),MATCH($B2453&amp;$C2453,'Smelter Look-up'!$J:$J,0))</f>
        <v>#N/A</v>
      </c>
      <c r="X2453" s="170">
        <f t="shared" ca="1" si="118"/>
        <v>0</v>
      </c>
      <c r="AB2453" s="314" t="str">
        <f t="shared" si="120"/>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9"/>
        <v/>
      </c>
      <c r="T2454" s="155" t="str">
        <f ca="1">IF(B2454="","",IF(ISERROR(MATCH($J2454,SorP!$B$1:$B$6226,0)),"",INDIRECT("'SorP'!$A$"&amp;MATCH($S2454&amp;$J2454,SorP!C:C,0))))</f>
        <v/>
      </c>
      <c r="U2454" s="168"/>
      <c r="V2454" s="169" t="e">
        <f>IF(C2454="",NA(),MATCH($B2454&amp;$C2454,'Smelter Look-up'!$J:$J,0))</f>
        <v>#N/A</v>
      </c>
      <c r="X2454" s="170">
        <f t="shared" ca="1" si="118"/>
        <v>0</v>
      </c>
      <c r="AB2454" s="314" t="str">
        <f t="shared" si="120"/>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9"/>
        <v/>
      </c>
      <c r="T2455" s="155" t="str">
        <f ca="1">IF(B2455="","",IF(ISERROR(MATCH($J2455,SorP!$B$1:$B$6226,0)),"",INDIRECT("'SorP'!$A$"&amp;MATCH($S2455&amp;$J2455,SorP!C:C,0))))</f>
        <v/>
      </c>
      <c r="U2455" s="168"/>
      <c r="V2455" s="169" t="e">
        <f>IF(C2455="",NA(),MATCH($B2455&amp;$C2455,'Smelter Look-up'!$J:$J,0))</f>
        <v>#N/A</v>
      </c>
      <c r="X2455" s="170">
        <f t="shared" ca="1" si="118"/>
        <v>0</v>
      </c>
      <c r="AB2455" s="314" t="str">
        <f t="shared" si="120"/>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9"/>
        <v/>
      </c>
      <c r="T2456" s="155" t="str">
        <f ca="1">IF(B2456="","",IF(ISERROR(MATCH($J2456,SorP!$B$1:$B$6226,0)),"",INDIRECT("'SorP'!$A$"&amp;MATCH($S2456&amp;$J2456,SorP!C:C,0))))</f>
        <v/>
      </c>
      <c r="U2456" s="168"/>
      <c r="V2456" s="169" t="e">
        <f>IF(C2456="",NA(),MATCH($B2456&amp;$C2456,'Smelter Look-up'!$J:$J,0))</f>
        <v>#N/A</v>
      </c>
      <c r="X2456" s="170">
        <f t="shared" ca="1" si="118"/>
        <v>0</v>
      </c>
      <c r="AB2456" s="314" t="str">
        <f t="shared" si="120"/>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9"/>
        <v/>
      </c>
      <c r="T2457" s="155" t="str">
        <f ca="1">IF(B2457="","",IF(ISERROR(MATCH($J2457,SorP!$B$1:$B$6226,0)),"",INDIRECT("'SorP'!$A$"&amp;MATCH($S2457&amp;$J2457,SorP!C:C,0))))</f>
        <v/>
      </c>
      <c r="U2457" s="168"/>
      <c r="V2457" s="169" t="e">
        <f>IF(C2457="",NA(),MATCH($B2457&amp;$C2457,'Smelter Look-up'!$J:$J,0))</f>
        <v>#N/A</v>
      </c>
      <c r="X2457" s="170">
        <f t="shared" ca="1" si="118"/>
        <v>0</v>
      </c>
      <c r="AB2457" s="314" t="str">
        <f t="shared" si="120"/>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9"/>
        <v/>
      </c>
      <c r="T2458" s="155" t="str">
        <f ca="1">IF(B2458="","",IF(ISERROR(MATCH($J2458,SorP!$B$1:$B$6226,0)),"",INDIRECT("'SorP'!$A$"&amp;MATCH($S2458&amp;$J2458,SorP!C:C,0))))</f>
        <v/>
      </c>
      <c r="U2458" s="168"/>
      <c r="V2458" s="169" t="e">
        <f>IF(C2458="",NA(),MATCH($B2458&amp;$C2458,'Smelter Look-up'!$J:$J,0))</f>
        <v>#N/A</v>
      </c>
      <c r="X2458" s="170">
        <f t="shared" ca="1" si="118"/>
        <v>0</v>
      </c>
      <c r="AB2458" s="314" t="str">
        <f t="shared" si="120"/>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9"/>
        <v/>
      </c>
      <c r="T2459" s="155" t="str">
        <f ca="1">IF(B2459="","",IF(ISERROR(MATCH($J2459,SorP!$B$1:$B$6226,0)),"",INDIRECT("'SorP'!$A$"&amp;MATCH($S2459&amp;$J2459,SorP!C:C,0))))</f>
        <v/>
      </c>
      <c r="U2459" s="168"/>
      <c r="V2459" s="169" t="e">
        <f>IF(C2459="",NA(),MATCH($B2459&amp;$C2459,'Smelter Look-up'!$J:$J,0))</f>
        <v>#N/A</v>
      </c>
      <c r="X2459" s="170">
        <f t="shared" ca="1" si="118"/>
        <v>0</v>
      </c>
      <c r="AB2459" s="314" t="str">
        <f t="shared" si="120"/>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9"/>
        <v/>
      </c>
      <c r="T2460" s="155" t="str">
        <f ca="1">IF(B2460="","",IF(ISERROR(MATCH($J2460,SorP!$B$1:$B$6226,0)),"",INDIRECT("'SorP'!$A$"&amp;MATCH($S2460&amp;$J2460,SorP!C:C,0))))</f>
        <v/>
      </c>
      <c r="U2460" s="168"/>
      <c r="V2460" s="169" t="e">
        <f>IF(C2460="",NA(),MATCH($B2460&amp;$C2460,'Smelter Look-up'!$J:$J,0))</f>
        <v>#N/A</v>
      </c>
      <c r="X2460" s="170">
        <f t="shared" ca="1" si="118"/>
        <v>0</v>
      </c>
      <c r="AB2460" s="314" t="str">
        <f t="shared" si="120"/>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9"/>
        <v/>
      </c>
      <c r="T2461" s="155" t="str">
        <f ca="1">IF(B2461="","",IF(ISERROR(MATCH($J2461,SorP!$B$1:$B$6226,0)),"",INDIRECT("'SorP'!$A$"&amp;MATCH($S2461&amp;$J2461,SorP!C:C,0))))</f>
        <v/>
      </c>
      <c r="U2461" s="168"/>
      <c r="V2461" s="169" t="e">
        <f>IF(C2461="",NA(),MATCH($B2461&amp;$C2461,'Smelter Look-up'!$J:$J,0))</f>
        <v>#N/A</v>
      </c>
      <c r="X2461" s="170">
        <f t="shared" ca="1" si="118"/>
        <v>0</v>
      </c>
      <c r="AB2461" s="314" t="str">
        <f t="shared" si="120"/>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9"/>
        <v/>
      </c>
      <c r="T2462" s="155" t="str">
        <f ca="1">IF(B2462="","",IF(ISERROR(MATCH($J2462,SorP!$B$1:$B$6226,0)),"",INDIRECT("'SorP'!$A$"&amp;MATCH($S2462&amp;$J2462,SorP!C:C,0))))</f>
        <v/>
      </c>
      <c r="U2462" s="168"/>
      <c r="V2462" s="169" t="e">
        <f>IF(C2462="",NA(),MATCH($B2462&amp;$C2462,'Smelter Look-up'!$J:$J,0))</f>
        <v>#N/A</v>
      </c>
      <c r="X2462" s="170">
        <f t="shared" ca="1" si="118"/>
        <v>0</v>
      </c>
      <c r="AB2462" s="314" t="str">
        <f t="shared" si="120"/>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9"/>
        <v/>
      </c>
      <c r="T2463" s="155" t="str">
        <f ca="1">IF(B2463="","",IF(ISERROR(MATCH($J2463,SorP!$B$1:$B$6226,0)),"",INDIRECT("'SorP'!$A$"&amp;MATCH($S2463&amp;$J2463,SorP!C:C,0))))</f>
        <v/>
      </c>
      <c r="U2463" s="168"/>
      <c r="V2463" s="169" t="e">
        <f>IF(C2463="",NA(),MATCH($B2463&amp;$C2463,'Smelter Look-up'!$J:$J,0))</f>
        <v>#N/A</v>
      </c>
      <c r="X2463" s="170">
        <f t="shared" ca="1" si="118"/>
        <v>0</v>
      </c>
      <c r="AB2463" s="314" t="str">
        <f t="shared" si="120"/>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9"/>
        <v/>
      </c>
      <c r="T2464" s="155" t="str">
        <f ca="1">IF(B2464="","",IF(ISERROR(MATCH($J2464,SorP!$B$1:$B$6226,0)),"",INDIRECT("'SorP'!$A$"&amp;MATCH($S2464&amp;$J2464,SorP!C:C,0))))</f>
        <v/>
      </c>
      <c r="U2464" s="168"/>
      <c r="V2464" s="169" t="e">
        <f>IF(C2464="",NA(),MATCH($B2464&amp;$C2464,'Smelter Look-up'!$J:$J,0))</f>
        <v>#N/A</v>
      </c>
      <c r="X2464" s="170">
        <f t="shared" ca="1" si="118"/>
        <v>0</v>
      </c>
      <c r="AB2464" s="314" t="str">
        <f t="shared" si="120"/>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9"/>
        <v/>
      </c>
      <c r="T2465" s="155" t="str">
        <f ca="1">IF(B2465="","",IF(ISERROR(MATCH($J2465,SorP!$B$1:$B$6226,0)),"",INDIRECT("'SorP'!$A$"&amp;MATCH($S2465&amp;$J2465,SorP!C:C,0))))</f>
        <v/>
      </c>
      <c r="U2465" s="168"/>
      <c r="V2465" s="169" t="e">
        <f>IF(C2465="",NA(),MATCH($B2465&amp;$C2465,'Smelter Look-up'!$J:$J,0))</f>
        <v>#N/A</v>
      </c>
      <c r="X2465" s="170">
        <f t="shared" ca="1" si="118"/>
        <v>0</v>
      </c>
      <c r="AB2465" s="314" t="str">
        <f t="shared" si="120"/>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9"/>
        <v/>
      </c>
      <c r="T2466" s="155" t="str">
        <f ca="1">IF(B2466="","",IF(ISERROR(MATCH($J2466,SorP!$B$1:$B$6226,0)),"",INDIRECT("'SorP'!$A$"&amp;MATCH($S2466&amp;$J2466,SorP!C:C,0))))</f>
        <v/>
      </c>
      <c r="U2466" s="168"/>
      <c r="V2466" s="169" t="e">
        <f>IF(C2466="",NA(),MATCH($B2466&amp;$C2466,'Smelter Look-up'!$J:$J,0))</f>
        <v>#N/A</v>
      </c>
      <c r="X2466" s="170">
        <f t="shared" ca="1" si="118"/>
        <v>0</v>
      </c>
      <c r="AB2466" s="314" t="str">
        <f t="shared" si="120"/>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9"/>
        <v/>
      </c>
      <c r="T2467" s="155" t="str">
        <f ca="1">IF(B2467="","",IF(ISERROR(MATCH($J2467,SorP!$B$1:$B$6226,0)),"",INDIRECT("'SorP'!$A$"&amp;MATCH($S2467&amp;$J2467,SorP!C:C,0))))</f>
        <v/>
      </c>
      <c r="U2467" s="168"/>
      <c r="V2467" s="169" t="e">
        <f>IF(C2467="",NA(),MATCH($B2467&amp;$C2467,'Smelter Look-up'!$J:$J,0))</f>
        <v>#N/A</v>
      </c>
      <c r="X2467" s="170">
        <f t="shared" ca="1" si="118"/>
        <v>0</v>
      </c>
      <c r="AB2467" s="314" t="str">
        <f t="shared" si="120"/>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9"/>
        <v/>
      </c>
      <c r="T2468" s="155" t="str">
        <f ca="1">IF(B2468="","",IF(ISERROR(MATCH($J2468,SorP!$B$1:$B$6226,0)),"",INDIRECT("'SorP'!$A$"&amp;MATCH($S2468&amp;$J2468,SorP!C:C,0))))</f>
        <v/>
      </c>
      <c r="U2468" s="168"/>
      <c r="V2468" s="169" t="e">
        <f>IF(C2468="",NA(),MATCH($B2468&amp;$C2468,'Smelter Look-up'!$J:$J,0))</f>
        <v>#N/A</v>
      </c>
      <c r="X2468" s="170">
        <f t="shared" ca="1" si="118"/>
        <v>0</v>
      </c>
      <c r="AB2468" s="314" t="str">
        <f t="shared" si="120"/>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9"/>
        <v/>
      </c>
      <c r="T2469" s="155" t="str">
        <f ca="1">IF(B2469="","",IF(ISERROR(MATCH($J2469,SorP!$B$1:$B$6226,0)),"",INDIRECT("'SorP'!$A$"&amp;MATCH($S2469&amp;$J2469,SorP!C:C,0))))</f>
        <v/>
      </c>
      <c r="U2469" s="168"/>
      <c r="V2469" s="169" t="e">
        <f>IF(C2469="",NA(),MATCH($B2469&amp;$C2469,'Smelter Look-up'!$J:$J,0))</f>
        <v>#N/A</v>
      </c>
      <c r="X2469" s="170">
        <f t="shared" ca="1" si="118"/>
        <v>0</v>
      </c>
      <c r="AB2469" s="314" t="str">
        <f t="shared" si="120"/>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9"/>
        <v/>
      </c>
      <c r="T2470" s="155" t="str">
        <f ca="1">IF(B2470="","",IF(ISERROR(MATCH($J2470,SorP!$B$1:$B$6226,0)),"",INDIRECT("'SorP'!$A$"&amp;MATCH($S2470&amp;$J2470,SorP!C:C,0))))</f>
        <v/>
      </c>
      <c r="U2470" s="168"/>
      <c r="V2470" s="169" t="e">
        <f>IF(C2470="",NA(),MATCH($B2470&amp;$C2470,'Smelter Look-up'!$J:$J,0))</f>
        <v>#N/A</v>
      </c>
      <c r="X2470" s="170">
        <f t="shared" ca="1" si="118"/>
        <v>0</v>
      </c>
      <c r="AB2470" s="314" t="str">
        <f t="shared" si="120"/>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9"/>
        <v/>
      </c>
      <c r="T2471" s="155" t="str">
        <f ca="1">IF(B2471="","",IF(ISERROR(MATCH($J2471,SorP!$B$1:$B$6226,0)),"",INDIRECT("'SorP'!$A$"&amp;MATCH($S2471&amp;$J2471,SorP!C:C,0))))</f>
        <v/>
      </c>
      <c r="U2471" s="168"/>
      <c r="V2471" s="169" t="e">
        <f>IF(C2471="",NA(),MATCH($B2471&amp;$C2471,'Smelter Look-up'!$J:$J,0))</f>
        <v>#N/A</v>
      </c>
      <c r="X2471" s="170">
        <f t="shared" ca="1" si="118"/>
        <v>0</v>
      </c>
      <c r="AB2471" s="314" t="str">
        <f t="shared" si="120"/>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9"/>
        <v/>
      </c>
      <c r="T2472" s="155" t="str">
        <f ca="1">IF(B2472="","",IF(ISERROR(MATCH($J2472,SorP!$B$1:$B$6226,0)),"",INDIRECT("'SorP'!$A$"&amp;MATCH($S2472&amp;$J2472,SorP!C:C,0))))</f>
        <v/>
      </c>
      <c r="U2472" s="168"/>
      <c r="V2472" s="169" t="e">
        <f>IF(C2472="",NA(),MATCH($B2472&amp;$C2472,'Smelter Look-up'!$J:$J,0))</f>
        <v>#N/A</v>
      </c>
      <c r="X2472" s="170">
        <f t="shared" ca="1" si="118"/>
        <v>0</v>
      </c>
      <c r="AB2472" s="314" t="str">
        <f t="shared" si="120"/>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9"/>
        <v/>
      </c>
      <c r="T2473" s="155" t="str">
        <f ca="1">IF(B2473="","",IF(ISERROR(MATCH($J2473,SorP!$B$1:$B$6226,0)),"",INDIRECT("'SorP'!$A$"&amp;MATCH($S2473&amp;$J2473,SorP!C:C,0))))</f>
        <v/>
      </c>
      <c r="U2473" s="168"/>
      <c r="V2473" s="169" t="e">
        <f>IF(C2473="",NA(),MATCH($B2473&amp;$C2473,'Smelter Look-up'!$J:$J,0))</f>
        <v>#N/A</v>
      </c>
      <c r="X2473" s="170">
        <f t="shared" ca="1" si="118"/>
        <v>0</v>
      </c>
      <c r="AB2473" s="314" t="str">
        <f t="shared" si="120"/>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9"/>
        <v/>
      </c>
      <c r="T2474" s="155" t="str">
        <f ca="1">IF(B2474="","",IF(ISERROR(MATCH($J2474,SorP!$B$1:$B$6226,0)),"",INDIRECT("'SorP'!$A$"&amp;MATCH($S2474&amp;$J2474,SorP!C:C,0))))</f>
        <v/>
      </c>
      <c r="U2474" s="168"/>
      <c r="V2474" s="169" t="e">
        <f>IF(C2474="",NA(),MATCH($B2474&amp;$C2474,'Smelter Look-up'!$J:$J,0))</f>
        <v>#N/A</v>
      </c>
      <c r="X2474" s="170">
        <f t="shared" ca="1" si="118"/>
        <v>0</v>
      </c>
      <c r="AB2474" s="314" t="str">
        <f t="shared" si="120"/>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9"/>
        <v/>
      </c>
      <c r="T2475" s="155" t="str">
        <f ca="1">IF(B2475="","",IF(ISERROR(MATCH($J2475,SorP!$B$1:$B$6226,0)),"",INDIRECT("'SorP'!$A$"&amp;MATCH($S2475&amp;$J2475,SorP!C:C,0))))</f>
        <v/>
      </c>
      <c r="U2475" s="168"/>
      <c r="V2475" s="169" t="e">
        <f>IF(C2475="",NA(),MATCH($B2475&amp;$C2475,'Smelter Look-up'!$J:$J,0))</f>
        <v>#N/A</v>
      </c>
      <c r="X2475" s="170">
        <f t="shared" ca="1" si="118"/>
        <v>0</v>
      </c>
      <c r="AB2475" s="314" t="str">
        <f t="shared" si="120"/>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9"/>
        <v/>
      </c>
      <c r="T2476" s="155" t="str">
        <f ca="1">IF(B2476="","",IF(ISERROR(MATCH($J2476,SorP!$B$1:$B$6226,0)),"",INDIRECT("'SorP'!$A$"&amp;MATCH($S2476&amp;$J2476,SorP!C:C,0))))</f>
        <v/>
      </c>
      <c r="U2476" s="168"/>
      <c r="V2476" s="169" t="e">
        <f>IF(C2476="",NA(),MATCH($B2476&amp;$C2476,'Smelter Look-up'!$J:$J,0))</f>
        <v>#N/A</v>
      </c>
      <c r="X2476" s="170">
        <f t="shared" ca="1" si="118"/>
        <v>0</v>
      </c>
      <c r="AB2476" s="314" t="str">
        <f t="shared" si="120"/>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9"/>
        <v/>
      </c>
      <c r="T2477" s="155" t="str">
        <f ca="1">IF(B2477="","",IF(ISERROR(MATCH($J2477,SorP!$B$1:$B$6226,0)),"",INDIRECT("'SorP'!$A$"&amp;MATCH($S2477&amp;$J2477,SorP!C:C,0))))</f>
        <v/>
      </c>
      <c r="U2477" s="168"/>
      <c r="V2477" s="169" t="e">
        <f>IF(C2477="",NA(),MATCH($B2477&amp;$C2477,'Smelter Look-up'!$J:$J,0))</f>
        <v>#N/A</v>
      </c>
      <c r="X2477" s="170">
        <f t="shared" ca="1" si="118"/>
        <v>0</v>
      </c>
      <c r="AB2477" s="314" t="str">
        <f t="shared" si="120"/>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9"/>
        <v/>
      </c>
      <c r="T2478" s="155" t="str">
        <f ca="1">IF(B2478="","",IF(ISERROR(MATCH($J2478,SorP!$B$1:$B$6226,0)),"",INDIRECT("'SorP'!$A$"&amp;MATCH($S2478&amp;$J2478,SorP!C:C,0))))</f>
        <v/>
      </c>
      <c r="U2478" s="168"/>
      <c r="V2478" s="169" t="e">
        <f>IF(C2478="",NA(),MATCH($B2478&amp;$C2478,'Smelter Look-up'!$J:$J,0))</f>
        <v>#N/A</v>
      </c>
      <c r="X2478" s="170">
        <f t="shared" ca="1" si="118"/>
        <v>0</v>
      </c>
      <c r="AB2478" s="314" t="str">
        <f t="shared" si="120"/>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9"/>
        <v/>
      </c>
      <c r="T2479" s="155" t="str">
        <f ca="1">IF(B2479="","",IF(ISERROR(MATCH($J2479,SorP!$B$1:$B$6226,0)),"",INDIRECT("'SorP'!$A$"&amp;MATCH($S2479&amp;$J2479,SorP!C:C,0))))</f>
        <v/>
      </c>
      <c r="U2479" s="168"/>
      <c r="V2479" s="169" t="e">
        <f>IF(C2479="",NA(),MATCH($B2479&amp;$C2479,'Smelter Look-up'!$J:$J,0))</f>
        <v>#N/A</v>
      </c>
      <c r="X2479" s="170">
        <f t="shared" ca="1" si="118"/>
        <v>0</v>
      </c>
      <c r="AB2479" s="314" t="str">
        <f t="shared" si="120"/>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9"/>
        <v/>
      </c>
      <c r="T2480" s="155" t="str">
        <f ca="1">IF(B2480="","",IF(ISERROR(MATCH($J2480,SorP!$B$1:$B$6226,0)),"",INDIRECT("'SorP'!$A$"&amp;MATCH($S2480&amp;$J2480,SorP!C:C,0))))</f>
        <v/>
      </c>
      <c r="U2480" s="168"/>
      <c r="V2480" s="169" t="e">
        <f>IF(C2480="",NA(),MATCH($B2480&amp;$C2480,'Smelter Look-up'!$J:$J,0))</f>
        <v>#N/A</v>
      </c>
      <c r="X2480" s="170">
        <f t="shared" ca="1" si="118"/>
        <v>0</v>
      </c>
      <c r="AB2480" s="314" t="str">
        <f t="shared" si="120"/>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9"/>
        <v/>
      </c>
      <c r="T2481" s="155" t="str">
        <f ca="1">IF(B2481="","",IF(ISERROR(MATCH($J2481,SorP!$B$1:$B$6226,0)),"",INDIRECT("'SorP'!$A$"&amp;MATCH($S2481&amp;$J2481,SorP!C:C,0))))</f>
        <v/>
      </c>
      <c r="U2481" s="168"/>
      <c r="V2481" s="169" t="e">
        <f>IF(C2481="",NA(),MATCH($B2481&amp;$C2481,'Smelter Look-up'!$J:$J,0))</f>
        <v>#N/A</v>
      </c>
      <c r="X2481" s="170">
        <f t="shared" ca="1" si="118"/>
        <v>0</v>
      </c>
      <c r="AB2481" s="314" t="str">
        <f t="shared" si="120"/>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9"/>
        <v/>
      </c>
      <c r="T2482" s="155" t="str">
        <f ca="1">IF(B2482="","",IF(ISERROR(MATCH($J2482,SorP!$B$1:$B$6226,0)),"",INDIRECT("'SorP'!$A$"&amp;MATCH($S2482&amp;$J2482,SorP!C:C,0))))</f>
        <v/>
      </c>
      <c r="U2482" s="168"/>
      <c r="V2482" s="169" t="e">
        <f>IF(C2482="",NA(),MATCH($B2482&amp;$C2482,'Smelter Look-up'!$J:$J,0))</f>
        <v>#N/A</v>
      </c>
      <c r="X2482" s="170">
        <f t="shared" ca="1" si="118"/>
        <v>0</v>
      </c>
      <c r="AB2482" s="314" t="str">
        <f t="shared" si="120"/>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9"/>
        <v/>
      </c>
      <c r="T2483" s="155" t="str">
        <f ca="1">IF(B2483="","",IF(ISERROR(MATCH($J2483,SorP!$B$1:$B$6226,0)),"",INDIRECT("'SorP'!$A$"&amp;MATCH($S2483&amp;$J2483,SorP!C:C,0))))</f>
        <v/>
      </c>
      <c r="U2483" s="168"/>
      <c r="V2483" s="169" t="e">
        <f>IF(C2483="",NA(),MATCH($B2483&amp;$C2483,'Smelter Look-up'!$J:$J,0))</f>
        <v>#N/A</v>
      </c>
      <c r="X2483" s="170">
        <f t="shared" ca="1" si="118"/>
        <v>0</v>
      </c>
      <c r="AB2483" s="314" t="str">
        <f t="shared" si="120"/>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9"/>
        <v/>
      </c>
      <c r="T2484" s="155" t="str">
        <f ca="1">IF(B2484="","",IF(ISERROR(MATCH($J2484,SorP!$B$1:$B$6226,0)),"",INDIRECT("'SorP'!$A$"&amp;MATCH($S2484&amp;$J2484,SorP!C:C,0))))</f>
        <v/>
      </c>
      <c r="U2484" s="168"/>
      <c r="V2484" s="169" t="e">
        <f>IF(C2484="",NA(),MATCH($B2484&amp;$C2484,'Smelter Look-up'!$J:$J,0))</f>
        <v>#N/A</v>
      </c>
      <c r="X2484" s="170">
        <f t="shared" ca="1" si="118"/>
        <v>0</v>
      </c>
      <c r="AB2484" s="314" t="str">
        <f t="shared" si="120"/>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9"/>
        <v/>
      </c>
      <c r="T2485" s="155" t="str">
        <f ca="1">IF(B2485="","",IF(ISERROR(MATCH($J2485,SorP!$B$1:$B$6226,0)),"",INDIRECT("'SorP'!$A$"&amp;MATCH($S2485&amp;$J2485,SorP!C:C,0))))</f>
        <v/>
      </c>
      <c r="U2485" s="168"/>
      <c r="V2485" s="169" t="e">
        <f>IF(C2485="",NA(),MATCH($B2485&amp;$C2485,'Smelter Look-up'!$J:$J,0))</f>
        <v>#N/A</v>
      </c>
      <c r="X2485" s="170">
        <f t="shared" ca="1" si="118"/>
        <v>0</v>
      </c>
      <c r="AB2485" s="314" t="str">
        <f t="shared" si="120"/>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9"/>
        <v/>
      </c>
      <c r="T2486" s="155" t="str">
        <f ca="1">IF(B2486="","",IF(ISERROR(MATCH($J2486,SorP!$B$1:$B$6226,0)),"",INDIRECT("'SorP'!$A$"&amp;MATCH($S2486&amp;$J2486,SorP!C:C,0))))</f>
        <v/>
      </c>
      <c r="U2486" s="168"/>
      <c r="V2486" s="169" t="e">
        <f>IF(C2486="",NA(),MATCH($B2486&amp;$C2486,'Smelter Look-up'!$J:$J,0))</f>
        <v>#N/A</v>
      </c>
      <c r="X2486" s="170">
        <f t="shared" ca="1" si="118"/>
        <v>0</v>
      </c>
      <c r="AB2486" s="314" t="str">
        <f t="shared" si="120"/>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9"/>
        <v/>
      </c>
      <c r="T2487" s="155" t="str">
        <f ca="1">IF(B2487="","",IF(ISERROR(MATCH($J2487,SorP!$B$1:$B$6226,0)),"",INDIRECT("'SorP'!$A$"&amp;MATCH($S2487&amp;$J2487,SorP!C:C,0))))</f>
        <v/>
      </c>
      <c r="U2487" s="168"/>
      <c r="V2487" s="169" t="e">
        <f>IF(C2487="",NA(),MATCH($B2487&amp;$C2487,'Smelter Look-up'!$J:$J,0))</f>
        <v>#N/A</v>
      </c>
      <c r="X2487" s="170">
        <f t="shared" ca="1" si="118"/>
        <v>0</v>
      </c>
      <c r="AB2487" s="314" t="str">
        <f t="shared" si="120"/>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9"/>
        <v/>
      </c>
      <c r="T2488" s="155" t="str">
        <f ca="1">IF(B2488="","",IF(ISERROR(MATCH($J2488,SorP!$B$1:$B$6226,0)),"",INDIRECT("'SorP'!$A$"&amp;MATCH($S2488&amp;$J2488,SorP!C:C,0))))</f>
        <v/>
      </c>
      <c r="U2488" s="168"/>
      <c r="V2488" s="169" t="e">
        <f>IF(C2488="",NA(),MATCH($B2488&amp;$C2488,'Smelter Look-up'!$J:$J,0))</f>
        <v>#N/A</v>
      </c>
      <c r="X2488" s="170">
        <f t="shared" ca="1" si="118"/>
        <v>0</v>
      </c>
      <c r="AB2488" s="314" t="str">
        <f t="shared" si="120"/>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9"/>
        <v/>
      </c>
      <c r="T2489" s="155" t="str">
        <f ca="1">IF(B2489="","",IF(ISERROR(MATCH($J2489,SorP!$B$1:$B$6226,0)),"",INDIRECT("'SorP'!$A$"&amp;MATCH($S2489&amp;$J2489,SorP!C:C,0))))</f>
        <v/>
      </c>
      <c r="U2489" s="168"/>
      <c r="V2489" s="169" t="e">
        <f>IF(C2489="",NA(),MATCH($B2489&amp;$C2489,'Smelter Look-up'!$J:$J,0))</f>
        <v>#N/A</v>
      </c>
      <c r="X2489" s="170">
        <f t="shared" ca="1" si="118"/>
        <v>0</v>
      </c>
      <c r="AB2489" s="314" t="str">
        <f t="shared" si="120"/>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9"/>
        <v/>
      </c>
      <c r="T2490" s="155" t="str">
        <f ca="1">IF(B2490="","",IF(ISERROR(MATCH($J2490,SorP!$B$1:$B$6226,0)),"",INDIRECT("'SorP'!$A$"&amp;MATCH($S2490&amp;$J2490,SorP!C:C,0))))</f>
        <v/>
      </c>
      <c r="U2490" s="168"/>
      <c r="V2490" s="169" t="e">
        <f>IF(C2490="",NA(),MATCH($B2490&amp;$C2490,'Smelter Look-up'!$J:$J,0))</f>
        <v>#N/A</v>
      </c>
      <c r="X2490" s="170">
        <f t="shared" ca="1" si="118"/>
        <v>0</v>
      </c>
      <c r="AB2490" s="314" t="str">
        <f t="shared" si="120"/>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9"/>
        <v/>
      </c>
      <c r="T2491" s="155" t="str">
        <f ca="1">IF(B2491="","",IF(ISERROR(MATCH($J2491,SorP!$B$1:$B$6226,0)),"",INDIRECT("'SorP'!$A$"&amp;MATCH($S2491&amp;$J2491,SorP!C:C,0))))</f>
        <v/>
      </c>
      <c r="U2491" s="168"/>
      <c r="V2491" s="169" t="e">
        <f>IF(C2491="",NA(),MATCH($B2491&amp;$C2491,'Smelter Look-up'!$J:$J,0))</f>
        <v>#N/A</v>
      </c>
      <c r="X2491" s="170">
        <f t="shared" ca="1" si="118"/>
        <v>0</v>
      </c>
      <c r="AB2491" s="314" t="str">
        <f t="shared" si="120"/>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9"/>
        <v/>
      </c>
      <c r="T2492" s="155" t="str">
        <f ca="1">IF(B2492="","",IF(ISERROR(MATCH($J2492,SorP!$B$1:$B$6226,0)),"",INDIRECT("'SorP'!$A$"&amp;MATCH($S2492&amp;$J2492,SorP!C:C,0))))</f>
        <v/>
      </c>
      <c r="U2492" s="168"/>
      <c r="V2492" s="169" t="e">
        <f>IF(C2492="",NA(),MATCH($B2492&amp;$C2492,'Smelter Look-up'!$J:$J,0))</f>
        <v>#N/A</v>
      </c>
      <c r="X2492" s="170">
        <f t="shared" ca="1" si="118"/>
        <v>0</v>
      </c>
      <c r="AB2492" s="314" t="str">
        <f t="shared" si="120"/>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9"/>
        <v/>
      </c>
      <c r="T2493" s="155" t="str">
        <f ca="1">IF(B2493="","",IF(ISERROR(MATCH($J2493,SorP!$B$1:$B$6226,0)),"",INDIRECT("'SorP'!$A$"&amp;MATCH($S2493&amp;$J2493,SorP!C:C,0))))</f>
        <v/>
      </c>
      <c r="U2493" s="168"/>
      <c r="V2493" s="169" t="e">
        <f>IF(C2493="",NA(),MATCH($B2493&amp;$C2493,'Smelter Look-up'!$J:$J,0))</f>
        <v>#N/A</v>
      </c>
      <c r="X2493" s="170">
        <f t="shared" ca="1" si="118"/>
        <v>0</v>
      </c>
      <c r="AB2493" s="314" t="str">
        <f t="shared" si="120"/>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9"/>
        <v/>
      </c>
      <c r="T2494" s="155" t="str">
        <f ca="1">IF(B2494="","",IF(ISERROR(MATCH($J2494,SorP!$B$1:$B$6226,0)),"",INDIRECT("'SorP'!$A$"&amp;MATCH($S2494&amp;$J2494,SorP!C:C,0))))</f>
        <v/>
      </c>
      <c r="U2494" s="168"/>
      <c r="V2494" s="169" t="e">
        <f>IF(C2494="",NA(),MATCH($B2494&amp;$C2494,'Smelter Look-up'!$J:$J,0))</f>
        <v>#N/A</v>
      </c>
      <c r="X2494" s="170">
        <f t="shared" ca="1" si="118"/>
        <v>0</v>
      </c>
      <c r="AB2494" s="314" t="str">
        <f t="shared" si="120"/>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9"/>
        <v/>
      </c>
      <c r="T2495" s="155" t="str">
        <f ca="1">IF(B2495="","",IF(ISERROR(MATCH($J2495,SorP!$B$1:$B$6226,0)),"",INDIRECT("'SorP'!$A$"&amp;MATCH($S2495&amp;$J2495,SorP!C:C,0))))</f>
        <v/>
      </c>
      <c r="U2495" s="168"/>
      <c r="V2495" s="169" t="e">
        <f>IF(C2495="",NA(),MATCH($B2495&amp;$C2495,'Smelter Look-up'!$J:$J,0))</f>
        <v>#N/A</v>
      </c>
      <c r="X2495" s="170">
        <f t="shared" ref="X2495:X2504" ca="1" si="121">IF(AND(C2495="Smelter not listed",OR(LEN(D2495)=0,LEN(E2495)=0)),1,0)</f>
        <v>0</v>
      </c>
      <c r="AB2495" s="314" t="str">
        <f t="shared" si="120"/>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9"/>
        <v/>
      </c>
      <c r="T2496" s="155" t="str">
        <f ca="1">IF(B2496="","",IF(ISERROR(MATCH($J2496,SorP!$B$1:$B$6226,0)),"",INDIRECT("'SorP'!$A$"&amp;MATCH($S2496&amp;$J2496,SorP!C:C,0))))</f>
        <v/>
      </c>
      <c r="U2496" s="168"/>
      <c r="V2496" s="169" t="e">
        <f>IF(C2496="",NA(),MATCH($B2496&amp;$C2496,'Smelter Look-up'!$J:$J,0))</f>
        <v>#N/A</v>
      </c>
      <c r="X2496" s="170">
        <f t="shared" ca="1" si="121"/>
        <v>0</v>
      </c>
      <c r="AB2496" s="314" t="str">
        <f t="shared" si="120"/>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9"/>
        <v/>
      </c>
      <c r="T2497" s="155" t="str">
        <f ca="1">IF(B2497="","",IF(ISERROR(MATCH($J2497,SorP!$B$1:$B$6226,0)),"",INDIRECT("'SorP'!$A$"&amp;MATCH($S2497&amp;$J2497,SorP!C:C,0))))</f>
        <v/>
      </c>
      <c r="U2497" s="168"/>
      <c r="V2497" s="169" t="e">
        <f>IF(C2497="",NA(),MATCH($B2497&amp;$C2497,'Smelter Look-up'!$J:$J,0))</f>
        <v>#N/A</v>
      </c>
      <c r="X2497" s="170">
        <f t="shared" ca="1" si="121"/>
        <v>0</v>
      </c>
      <c r="AB2497" s="314" t="str">
        <f t="shared" si="120"/>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2">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1"/>
        <v>0</v>
      </c>
      <c r="Y2498" s="170"/>
      <c r="Z2498" s="170"/>
      <c r="AA2498" s="170"/>
      <c r="AB2498" s="314" t="str">
        <f t="shared" si="120"/>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2"/>
        <v/>
      </c>
      <c r="T2499" s="155" t="str">
        <f ca="1">IF(B2499="","",IF(ISERROR(MATCH($J2499,SorP!$B$1:$B$6226,0)),"",INDIRECT("'SorP'!$A$"&amp;MATCH($S2499&amp;$J2499,SorP!C:C,0))))</f>
        <v/>
      </c>
      <c r="U2499" s="168"/>
      <c r="V2499" s="169" t="e">
        <f>IF(C2499="",NA(),MATCH($B2499&amp;$C2499,'Smelter Look-up'!$J:$J,0))</f>
        <v>#N/A</v>
      </c>
      <c r="W2499" s="170"/>
      <c r="X2499" s="170">
        <f t="shared" ca="1" si="121"/>
        <v>0</v>
      </c>
      <c r="Y2499" s="170"/>
      <c r="Z2499" s="170"/>
      <c r="AA2499" s="170"/>
      <c r="AB2499" s="314" t="str">
        <f t="shared" si="120"/>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2"/>
        <v/>
      </c>
      <c r="T2500" s="155" t="str">
        <f ca="1">IF(B2500="","",IF(ISERROR(MATCH($J2500,SorP!$B$1:$B$6226,0)),"",INDIRECT("'SorP'!$A$"&amp;MATCH($S2500&amp;$J2500,SorP!C:C,0))))</f>
        <v/>
      </c>
      <c r="U2500" s="168"/>
      <c r="V2500" s="169" t="e">
        <f>IF(C2500="",NA(),MATCH($B2500&amp;$C2500,'Smelter Look-up'!$J:$J,0))</f>
        <v>#N/A</v>
      </c>
      <c r="W2500" s="170"/>
      <c r="X2500" s="170">
        <f t="shared" ca="1" si="121"/>
        <v>0</v>
      </c>
      <c r="Y2500" s="170"/>
      <c r="Z2500" s="170"/>
      <c r="AA2500" s="170"/>
      <c r="AB2500" s="314" t="str">
        <f t="shared" si="120"/>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2"/>
        <v/>
      </c>
      <c r="T2501" s="155" t="str">
        <f ca="1">IF(B2501="","",IF(ISERROR(MATCH($J2501,SorP!$B$1:$B$6226,0)),"",INDIRECT("'SorP'!$A$"&amp;MATCH($S2501&amp;$J2501,SorP!C:C,0))))</f>
        <v/>
      </c>
      <c r="U2501" s="168"/>
      <c r="V2501" s="169" t="e">
        <f>IF(C2501="",NA(),MATCH($B2501&amp;$C2501,'Smelter Look-up'!$J:$J,0))</f>
        <v>#N/A</v>
      </c>
      <c r="W2501" s="170"/>
      <c r="X2501" s="170">
        <f t="shared" ca="1" si="121"/>
        <v>0</v>
      </c>
      <c r="Y2501" s="170"/>
      <c r="Z2501" s="170"/>
      <c r="AA2501" s="170"/>
      <c r="AB2501" s="314" t="str">
        <f t="shared" si="120"/>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2"/>
        <v/>
      </c>
      <c r="T2502" s="155" t="str">
        <f ca="1">IF(B2502="","",IF(ISERROR(MATCH($J2502,SorP!$B$1:$B$6226,0)),"",INDIRECT("'SorP'!$A$"&amp;MATCH($S2502&amp;$J2502,SorP!C:C,0))))</f>
        <v/>
      </c>
      <c r="U2502" s="168"/>
      <c r="V2502" s="169" t="e">
        <f>IF(C2502="",NA(),MATCH($B2502&amp;$C2502,'Smelter Look-up'!$J:$J,0))</f>
        <v>#N/A</v>
      </c>
      <c r="W2502" s="170"/>
      <c r="X2502" s="170">
        <f t="shared" ca="1" si="121"/>
        <v>0</v>
      </c>
      <c r="Y2502" s="170"/>
      <c r="Z2502" s="170"/>
      <c r="AA2502" s="170"/>
      <c r="AB2502" s="314" t="str">
        <f t="shared" si="120"/>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2"/>
        <v/>
      </c>
      <c r="T2503" s="155" t="str">
        <f ca="1">IF(B2503="","",IF(ISERROR(MATCH($J2503,SorP!$B$1:$B$6226,0)),"",INDIRECT("'SorP'!$A$"&amp;MATCH($S2503&amp;$J2503,SorP!C:C,0))))</f>
        <v/>
      </c>
      <c r="U2503" s="168"/>
      <c r="V2503" s="169" t="e">
        <f>IF(C2503="",NA(),MATCH($B2503&amp;$C2503,'Smelter Look-up'!$J:$J,0))</f>
        <v>#N/A</v>
      </c>
      <c r="W2503" s="170"/>
      <c r="X2503" s="170">
        <f t="shared" ca="1" si="121"/>
        <v>0</v>
      </c>
      <c r="Y2503" s="170"/>
      <c r="Z2503" s="170"/>
      <c r="AA2503" s="170"/>
      <c r="AB2503" s="314" t="str">
        <f t="shared" si="120"/>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3">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1"/>
        <v>0</v>
      </c>
      <c r="Y2504" s="170"/>
      <c r="Z2504" s="170"/>
      <c r="AA2504" s="170"/>
      <c r="AB2504" s="314" t="str">
        <f t="shared" si="120"/>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2504" xr:uid="{00000000-0002-0000-0400-000001000000}"/>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type="list" showInputMessage="1" showErrorMessage="1" sqref="C5:C2504" xr:uid="{468568F1-1491-4DEF-8101-18D7C78AC7D3}">
      <formula1>SN</formula1>
    </dataValidation>
    <dataValidation type="list" allowBlank="1" showInputMessage="1" showErrorMessage="1" sqref="B5: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71" t="str">
        <f ca="1">OFFSET(L!$C$1,MATCH("Checker"&amp;ADDRESS(ROW(),COLUMN(),4),L!$A:$A,0)-1,SL,,)</f>
        <v>To ensure all required fields have been populated before submitting to your customers review form for any line items highlighted in red</v>
      </c>
      <c r="B1" s="471"/>
      <c r="C1" s="471"/>
      <c r="D1" s="108" t="str">
        <f ca="1">OFFSET(L!$C$1,MATCH("Checker"&amp;ADDRESS(ROW(),COLUMN(),4),L!$A:$A,0)-1,SL,,)</f>
        <v>Required fields remaining to be completed</v>
      </c>
      <c r="E1" s="16" t="s">
        <v>18</v>
      </c>
    </row>
    <row r="2" spans="1:10" ht="15.75">
      <c r="A2" s="58" t="s">
        <v>47</v>
      </c>
      <c r="B2" s="59" t="str">
        <f>IF(F114=1,"Click here to return to Smelter List","")</f>
        <v>Click here to return to Smelter List</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Ideal-Tridon Group</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C. User defined [Specify in 'Description of scope']</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 (*)</v>
      </c>
      <c r="B6" s="79" t="str">
        <f>Declaration!D10</f>
        <v>Extended Mineral Reporting Template (EMRT) for the Clamp Divisions of the Ideal-Tridon Group</v>
      </c>
      <c r="C6" s="79" t="str">
        <f t="shared" ca="1" si="0"/>
        <v>Complete</v>
      </c>
      <c r="D6" s="85" t="str">
        <f>IF(H6=1,"Click here to provide a Description of Scope","")</f>
        <v/>
      </c>
      <c r="E6" s="16" t="s">
        <v>15</v>
      </c>
      <c r="F6" s="84">
        <f>IF(OR(B5=Declaration!P9,B5=Declaration!Q9,B5=0),0,1)</f>
        <v>1</v>
      </c>
      <c r="G6" s="62">
        <f t="shared" si="1"/>
        <v>0</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Barry Nixon</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bnixon@idealtridon.com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615-355-1194</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Barry Nixon</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bnixon@idealtridon.com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45905</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t="str">
        <f>Declaration!D54</f>
        <v>No</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t="str">
        <f>Declaration!D78</f>
        <v>Greater than 50%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50%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50%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No</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https://www.idealtridon.com/mm5/graphics/00000001/literature/COR-PO-1007_Supplier_Manual_03262025.pdf</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No</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No</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No</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Using Other Format (Describe)</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G. Does your review process include corrective action management? (*)</v>
      </c>
      <c r="B111" s="79" t="str">
        <f>Declaration!D137</f>
        <v>No</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 ca="1">IF(H114=0,"","Click here to provide smelter information")</f>
        <v/>
      </c>
      <c r="E114" s="16" t="s">
        <v>15</v>
      </c>
      <c r="F114" s="84">
        <f>F39</f>
        <v>1</v>
      </c>
      <c r="G114" s="62">
        <f ca="1">IF(AND(COUNTIF(SmelterIdetifiedForMetal,A114)&gt;0,COUNTIF('Smelter List'!AB$5:AB$2504,A114)&gt;0),0,1)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 ca="1">IF(H115=0,"","Click here to provide smelter information")</f>
        <v/>
      </c>
      <c r="E115" s="16"/>
      <c r="F115" s="84">
        <f>F40</f>
        <v>1</v>
      </c>
      <c r="G115" s="62">
        <f ca="1">IF(AND(COUNTIF(SmelterIdetifiedForMetal,A115)&gt;0,COUNTIF('Smelter List'!AB$5:AB$2504,A115)&gt;0),0,1)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ca="1" si="51">IF(H116=0,"","Click here to provide smelter information")</f>
        <v/>
      </c>
      <c r="E116" s="16"/>
      <c r="F116" s="84">
        <f t="shared" ref="F116:F119" si="52">F41</f>
        <v>0</v>
      </c>
      <c r="G116" s="62">
        <f ca="1">IF(AND(COUNTIF(SmelterIdetifiedForMetal,A116)&gt;0,COUNTIF('Smelter List'!AB$5:AB$2504,A116)&gt;0),0,1)</f>
        <v>1</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ca="1" si="51"/>
        <v/>
      </c>
      <c r="E117" s="16"/>
      <c r="F117" s="84">
        <f t="shared" si="52"/>
        <v>0</v>
      </c>
      <c r="G117" s="62">
        <f ca="1">IF(AND(COUNTIF(SmelterIdetifiedForMetal,A117)&gt;0,COUNTIF('Smelter List'!AB$5:AB$2504,A117)&gt;0),0,1)</f>
        <v>1</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ca="1" si="51"/>
        <v/>
      </c>
      <c r="E118" s="16"/>
      <c r="F118" s="84">
        <f t="shared" si="52"/>
        <v>0</v>
      </c>
      <c r="G118" s="62">
        <f ca="1">IF(AND(COUNTIF(SmelterIdetifiedForMetal,A118)&gt;0,COUNTIF('Smelter List'!AB$5:AB$2504,A118)&gt;0),0,1)</f>
        <v>1</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ca="1" si="51"/>
        <v/>
      </c>
      <c r="E119" s="16"/>
      <c r="F119" s="84">
        <f t="shared" si="52"/>
        <v>1</v>
      </c>
      <c r="G119" s="62">
        <f ca="1">IF(AND(COUNTIF(SmelterIdetifiedForMetal,A119)&gt;0,COUNTIF('Smelter List'!AB$5:AB$2504,A119)&gt;0),0,1)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72" t="str">
        <f ca="1">OFFSET(L!$C$1,MATCH("Mine List"&amp;ADDRESS(ROW(),COLUMN(),4),L!$A:$A,0)-1,SL,,)</f>
        <v>TO BEGIN:</v>
      </c>
      <c r="C2" s="472" t="s">
        <v>19144</v>
      </c>
      <c r="D2" s="472" t="s">
        <v>19144</v>
      </c>
      <c r="E2" s="326"/>
      <c r="F2" s="326"/>
      <c r="G2" s="327"/>
      <c r="H2" s="473"/>
      <c r="I2" s="474"/>
      <c r="J2" s="474"/>
      <c r="K2" s="474"/>
      <c r="L2" s="474"/>
      <c r="M2" s="474"/>
      <c r="N2" s="328"/>
      <c r="O2" s="328"/>
    </row>
    <row r="3" spans="1:19" s="324" customFormat="1" ht="93.95" customHeight="1" thickBot="1">
      <c r="A3" s="360"/>
      <c r="B3" s="475"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5" t="s">
        <v>19144</v>
      </c>
      <c r="D3" s="475" t="s">
        <v>19144</v>
      </c>
      <c r="E3" s="476" t="s">
        <v>19142</v>
      </c>
      <c r="F3" s="476"/>
      <c r="G3" s="477"/>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79" t="str">
        <f ca="1">OFFSET(L!$C$1,MATCH("Product List"&amp;ADDRESS(ROW(),COLUMN(),4),L!$A:$A,0)-1,SL,,)</f>
        <v>Completion required only if reporting level "Product (or List of Products)" selected on the 'Declaration' worksheet.</v>
      </c>
      <c r="B1" s="480"/>
      <c r="C1" s="480"/>
      <c r="D1" s="480"/>
      <c r="E1" s="107"/>
    </row>
    <row r="2" spans="1:35">
      <c r="A2" s="19"/>
      <c r="B2" s="109"/>
      <c r="C2" s="109"/>
      <c r="D2"/>
      <c r="E2" s="20"/>
    </row>
    <row r="3" spans="1:35">
      <c r="A3" s="19"/>
      <c r="B3" s="109"/>
      <c r="C3" s="109"/>
      <c r="D3" s="109"/>
      <c r="E3" s="20"/>
    </row>
    <row r="4" spans="1:35" ht="15.75" customHeight="1">
      <c r="A4" s="19"/>
      <c r="B4" s="478" t="s">
        <v>47</v>
      </c>
      <c r="C4" s="478"/>
      <c r="D4" s="478"/>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1" t="str">
        <f ca="1">OFFSET(L!$C$1,MATCH("General"&amp;"Cpy",L!$A:$A,0)-1,SL,,)</f>
        <v>© 2025 Responsible Minerals Initiative. All rights reserved.</v>
      </c>
      <c r="C1001" s="481"/>
      <c r="D1001" s="481"/>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8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2"/>
      <c r="C1" s="482"/>
      <c r="D1" s="482"/>
      <c r="E1" s="482"/>
      <c r="F1" s="482"/>
      <c r="G1" s="482"/>
    </row>
    <row r="2" spans="1:13">
      <c r="A2" s="483"/>
      <c r="B2" s="483"/>
      <c r="C2" s="483"/>
      <c r="D2" s="483"/>
      <c r="E2" s="483"/>
      <c r="F2" s="483"/>
      <c r="G2" s="483"/>
      <c r="H2" s="483"/>
      <c r="I2" s="483"/>
    </row>
    <row r="3" spans="1:13">
      <c r="A3" s="483"/>
      <c r="B3" s="483"/>
      <c r="C3" s="483"/>
      <c r="D3" s="483"/>
      <c r="E3" s="483"/>
      <c r="F3" s="483"/>
      <c r="G3" s="483"/>
      <c r="H3" s="483"/>
      <c r="I3" s="483"/>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45">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1920A83C-9AA9-4616-8E07-39816B94DD76}"/>
    </customSheetView>
    <customSheetView guid="{4BDF1A28-30D5-449D-B20E-D6C97EF9FAE1}" showAutoFilter="1">
      <selection activeCell="C174" sqref="C174"/>
      <pageMargins left="0" right="0" top="0" bottom="0" header="0" footer="0"/>
      <pageSetup paperSize="9" orientation="portrait"/>
      <autoFilter ref="B1:N1" xr:uid="{D481D35E-E145-4B38-BCE0-E566DBE33DF8}"/>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C5B8A356-0C92-4C6B-8739-A9C1464B4B61}"/>
    </customSheetView>
    <customSheetView guid="{4BDF1A28-30D5-449D-B20E-D6C97EF9FAE1}" showAutoFilter="1">
      <selection activeCell="C1" sqref="C1:D65536"/>
      <pageMargins left="0" right="0" top="0" bottom="0" header="0" footer="0"/>
      <pageSetup orientation="portrait"/>
      <autoFilter ref="B1:C1" xr:uid="{8DD62BC3-A579-4C97-AB6B-CFE9AE8F7F6A}"/>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Barry Nixon</cp:lastModifiedBy>
  <cp:revision/>
  <dcterms:created xsi:type="dcterms:W3CDTF">2010-06-21T21:00:23Z</dcterms:created>
  <dcterms:modified xsi:type="dcterms:W3CDTF">2025-09-05T19:46:33Z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